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300" windowHeight="8190" tabRatio="718" activeTab="2"/>
  </bookViews>
  <sheets>
    <sheet name="квалификация" sheetId="1" r:id="rId1"/>
    <sheet name="раунд робин" sheetId="2" r:id="rId2"/>
    <sheet name="степледдер" sheetId="3" r:id="rId3"/>
  </sheets>
  <definedNames>
    <definedName name="_xlnm.Print_Area" localSheetId="1">'раунд робин'!$A$1:$W$28</definedName>
  </definedNames>
  <calcPr fullCalcOnLoad="1"/>
</workbook>
</file>

<file path=xl/sharedStrings.xml><?xml version="1.0" encoding="utf-8"?>
<sst xmlns="http://schemas.openxmlformats.org/spreadsheetml/2006/main" count="121" uniqueCount="75">
  <si>
    <t>Волгоградская областная</t>
  </si>
  <si>
    <t xml:space="preserve">Федерация Спортивного </t>
  </si>
  <si>
    <t>Боулинга</t>
  </si>
  <si>
    <t>Таблица результатов Чемпионата города Волгограда 2012</t>
  </si>
  <si>
    <t>Ф.И.О.</t>
  </si>
  <si>
    <t>итого</t>
  </si>
  <si>
    <t>сред.</t>
  </si>
  <si>
    <t>макс.</t>
  </si>
  <si>
    <t>разн.</t>
  </si>
  <si>
    <t>место</t>
  </si>
  <si>
    <t>макс</t>
  </si>
  <si>
    <t>мин.</t>
  </si>
  <si>
    <t>Раунд Робин</t>
  </si>
  <si>
    <t>№</t>
  </si>
  <si>
    <t>Фамилия</t>
  </si>
  <si>
    <t>Сумма
6 игр</t>
  </si>
  <si>
    <t>Всего
13 игр</t>
  </si>
  <si>
    <t>Ср за
13 игр</t>
  </si>
  <si>
    <t>Игры</t>
  </si>
  <si>
    <t>Бо
нус</t>
  </si>
  <si>
    <t>Сред
за РР</t>
  </si>
  <si>
    <t>Место</t>
  </si>
  <si>
    <t>бонус</t>
  </si>
  <si>
    <t xml:space="preserve">Мужчины </t>
  </si>
  <si>
    <t>Женщины</t>
  </si>
  <si>
    <t xml:space="preserve"> </t>
  </si>
  <si>
    <t>СТЕПЛЕДДЕР МУЖЧИН</t>
  </si>
  <si>
    <t xml:space="preserve"> СТЕПЛЕДДЕР ЖЕНЩИН</t>
  </si>
  <si>
    <t>Лихолай А.</t>
  </si>
  <si>
    <t>Топольский А.</t>
  </si>
  <si>
    <t xml:space="preserve">9 этап </t>
  </si>
  <si>
    <t>17 ноября  2012 г.</t>
  </si>
  <si>
    <t>Анипко А</t>
  </si>
  <si>
    <t>Вайнман А</t>
  </si>
  <si>
    <t>Вайнман М</t>
  </si>
  <si>
    <t>Джумаев П</t>
  </si>
  <si>
    <t>Карпов С</t>
  </si>
  <si>
    <t>Кашкин В</t>
  </si>
  <si>
    <t>Корецкая Я</t>
  </si>
  <si>
    <t>Корецкий В</t>
  </si>
  <si>
    <t>Лаптев В</t>
  </si>
  <si>
    <t>Лихолай А</t>
  </si>
  <si>
    <t>Майоров И</t>
  </si>
  <si>
    <t>Марченко П</t>
  </si>
  <si>
    <t>Мясников В</t>
  </si>
  <si>
    <t>Поляков А</t>
  </si>
  <si>
    <t>Рычагов М</t>
  </si>
  <si>
    <t>Соков А</t>
  </si>
  <si>
    <t>Тарапатин В</t>
  </si>
  <si>
    <t>Тихонов К</t>
  </si>
  <si>
    <t>Топольский А</t>
  </si>
  <si>
    <t>Фамин Д</t>
  </si>
  <si>
    <t>Юртаева А</t>
  </si>
  <si>
    <t>Антюфеев Г</t>
  </si>
  <si>
    <t>Антюфеева</t>
  </si>
  <si>
    <t>Безотосный А</t>
  </si>
  <si>
    <t>Белов А</t>
  </si>
  <si>
    <t>Беляков А</t>
  </si>
  <si>
    <t>Гущин А</t>
  </si>
  <si>
    <t>Дюмин Д</t>
  </si>
  <si>
    <t>Егозарьян А</t>
  </si>
  <si>
    <t>Иванова О</t>
  </si>
  <si>
    <t>Кекеев Б</t>
  </si>
  <si>
    <t>Кияшкин А</t>
  </si>
  <si>
    <t>Котляров Н</t>
  </si>
  <si>
    <t>Лазарев С</t>
  </si>
  <si>
    <t>Мисходжев Р</t>
  </si>
  <si>
    <t>Ульянова А</t>
  </si>
  <si>
    <t>Руденко С</t>
  </si>
  <si>
    <t>Ульянов Г</t>
  </si>
  <si>
    <t>Шукаев М</t>
  </si>
  <si>
    <t>Щербаков А</t>
  </si>
  <si>
    <t>17 ноября 2012г.</t>
  </si>
  <si>
    <t>Лазарев С.</t>
  </si>
  <si>
    <t>Шукаев М.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</si>
</sst>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80">
    <font>
      <sz val="10"/>
      <name val="Arial"/>
      <family val="2"/>
    </font>
    <font>
      <sz val="10"/>
      <name val="Arial Cyr"/>
      <family val="2"/>
    </font>
    <font>
      <sz val="18"/>
      <name val="Arial"/>
      <family val="2"/>
    </font>
    <font>
      <b/>
      <i/>
      <sz val="8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0.5"/>
      <color indexed="9"/>
      <name val="Arial"/>
      <family val="2"/>
    </font>
    <font>
      <sz val="10.5"/>
      <name val="Arial"/>
      <family val="2"/>
    </font>
    <font>
      <b/>
      <sz val="10"/>
      <name val="Arial Cyr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u val="single"/>
      <sz val="11.5"/>
      <color indexed="12"/>
      <name val="Arial"/>
      <family val="2"/>
    </font>
    <font>
      <b/>
      <sz val="10.5"/>
      <color indexed="31"/>
      <name val="Arial"/>
      <family val="2"/>
    </font>
    <font>
      <b/>
      <sz val="10.5"/>
      <color indexed="9"/>
      <name val="Arial"/>
      <family val="2"/>
    </font>
    <font>
      <sz val="10.5"/>
      <color indexed="55"/>
      <name val="Arial"/>
      <family val="2"/>
    </font>
    <font>
      <b/>
      <sz val="18"/>
      <color indexed="10"/>
      <name val="Arial"/>
      <family val="2"/>
    </font>
    <font>
      <sz val="8"/>
      <name val="Arial"/>
      <family val="2"/>
    </font>
    <font>
      <b/>
      <sz val="20"/>
      <color indexed="10"/>
      <name val="Arial"/>
      <family val="2"/>
    </font>
    <font>
      <b/>
      <sz val="20"/>
      <color indexed="10"/>
      <name val="Times New Roman"/>
      <family val="1"/>
    </font>
    <font>
      <sz val="20"/>
      <name val="Arial"/>
      <family val="2"/>
    </font>
    <font>
      <b/>
      <sz val="22"/>
      <name val="Arial"/>
      <family val="2"/>
    </font>
    <font>
      <sz val="12"/>
      <name val="Arial Cyr"/>
      <family val="2"/>
    </font>
    <font>
      <b/>
      <sz val="10"/>
      <color indexed="12"/>
      <name val="Arial"/>
      <family val="2"/>
    </font>
    <font>
      <b/>
      <sz val="12"/>
      <name val="Arial Cyr"/>
      <family val="2"/>
    </font>
    <font>
      <b/>
      <sz val="12"/>
      <color indexed="8"/>
      <name val="Arial Cyr"/>
      <family val="2"/>
    </font>
    <font>
      <b/>
      <sz val="12"/>
      <color indexed="46"/>
      <name val="Arial Cyr"/>
      <family val="2"/>
    </font>
    <font>
      <sz val="16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Times New Roman"/>
      <family val="1"/>
    </font>
    <font>
      <b/>
      <u val="single"/>
      <sz val="14"/>
      <name val="Arial"/>
      <family val="2"/>
    </font>
    <font>
      <i/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name val="Arial"/>
      <family val="2"/>
    </font>
    <font>
      <b/>
      <sz val="11"/>
      <color indexed="8"/>
      <name val="Arial"/>
      <family val="2"/>
    </font>
    <font>
      <b/>
      <sz val="11"/>
      <color indexed="12"/>
      <name val="Arial"/>
      <family val="2"/>
    </font>
    <font>
      <sz val="11"/>
      <color indexed="12"/>
      <name val="Arial"/>
      <family val="2"/>
    </font>
    <font>
      <b/>
      <i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1" fillId="0" borderId="0">
      <alignment/>
      <protection/>
    </xf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9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33" borderId="10" xfId="0" applyFont="1" applyFill="1" applyBorder="1" applyAlignment="1">
      <alignment horizontal="center"/>
    </xf>
    <xf numFmtId="0" fontId="8" fillId="34" borderId="11" xfId="0" applyFont="1" applyFill="1" applyBorder="1" applyAlignment="1">
      <alignment horizontal="center"/>
    </xf>
    <xf numFmtId="0" fontId="8" fillId="35" borderId="11" xfId="0" applyFont="1" applyFill="1" applyBorder="1" applyAlignment="1">
      <alignment horizontal="center"/>
    </xf>
    <xf numFmtId="0" fontId="8" fillId="35" borderId="12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1" fillId="33" borderId="13" xfId="53" applyFont="1" applyFill="1" applyBorder="1" applyAlignment="1">
      <alignment horizontal="center"/>
      <protection/>
    </xf>
    <xf numFmtId="0" fontId="13" fillId="34" borderId="13" xfId="0" applyFont="1" applyFill="1" applyBorder="1" applyAlignment="1">
      <alignment horizontal="center" vertical="center"/>
    </xf>
    <xf numFmtId="164" fontId="13" fillId="34" borderId="13" xfId="0" applyNumberFormat="1" applyFont="1" applyFill="1" applyBorder="1" applyAlignment="1">
      <alignment horizontal="center" vertical="center"/>
    </xf>
    <xf numFmtId="1" fontId="13" fillId="34" borderId="13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2" fillId="33" borderId="13" xfId="0" applyFont="1" applyFill="1" applyBorder="1" applyAlignment="1">
      <alignment horizontal="center" vertical="center"/>
    </xf>
    <xf numFmtId="0" fontId="13" fillId="34" borderId="14" xfId="0" applyFont="1" applyFill="1" applyBorder="1" applyAlignment="1">
      <alignment horizontal="center" vertical="center"/>
    </xf>
    <xf numFmtId="0" fontId="12" fillId="33" borderId="15" xfId="0" applyFont="1" applyFill="1" applyBorder="1" applyAlignment="1">
      <alignment horizontal="center" vertical="center"/>
    </xf>
    <xf numFmtId="0" fontId="11" fillId="33" borderId="15" xfId="53" applyFont="1" applyFill="1" applyBorder="1" applyAlignment="1">
      <alignment horizontal="center"/>
      <protection/>
    </xf>
    <xf numFmtId="0" fontId="13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8" fillId="33" borderId="13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8" fillId="35" borderId="13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/>
    </xf>
    <xf numFmtId="0" fontId="13" fillId="35" borderId="16" xfId="0" applyFont="1" applyFill="1" applyBorder="1" applyAlignment="1">
      <alignment horizontal="center" vertical="center"/>
    </xf>
    <xf numFmtId="0" fontId="13" fillId="35" borderId="17" xfId="0" applyFont="1" applyFill="1" applyBorder="1" applyAlignment="1">
      <alignment horizontal="center" vertical="center"/>
    </xf>
    <xf numFmtId="0" fontId="13" fillId="35" borderId="18" xfId="0" applyFont="1" applyFill="1" applyBorder="1" applyAlignment="1">
      <alignment horizontal="center" vertical="center"/>
    </xf>
    <xf numFmtId="0" fontId="13" fillId="34" borderId="18" xfId="0" applyFont="1" applyFill="1" applyBorder="1" applyAlignment="1">
      <alignment horizontal="center" vertical="center"/>
    </xf>
    <xf numFmtId="164" fontId="13" fillId="34" borderId="18" xfId="0" applyNumberFormat="1" applyFont="1" applyFill="1" applyBorder="1" applyAlignment="1">
      <alignment horizontal="center" vertical="center"/>
    </xf>
    <xf numFmtId="1" fontId="13" fillId="34" borderId="18" xfId="0" applyNumberFormat="1" applyFont="1" applyFill="1" applyBorder="1" applyAlignment="1">
      <alignment horizontal="center" vertical="center"/>
    </xf>
    <xf numFmtId="0" fontId="13" fillId="35" borderId="10" xfId="0" applyFont="1" applyFill="1" applyBorder="1" applyAlignment="1">
      <alignment horizontal="center" vertical="center"/>
    </xf>
    <xf numFmtId="0" fontId="13" fillId="35" borderId="11" xfId="0" applyFont="1" applyFill="1" applyBorder="1" applyAlignment="1">
      <alignment horizontal="center" vertical="center"/>
    </xf>
    <xf numFmtId="1" fontId="13" fillId="34" borderId="13" xfId="0" applyNumberFormat="1" applyFont="1" applyFill="1" applyBorder="1" applyAlignment="1">
      <alignment horizontal="center" vertical="center"/>
    </xf>
    <xf numFmtId="0" fontId="13" fillId="34" borderId="13" xfId="0" applyFont="1" applyFill="1" applyBorder="1" applyAlignment="1">
      <alignment horizontal="center" vertical="center"/>
    </xf>
    <xf numFmtId="0" fontId="13" fillId="35" borderId="13" xfId="0" applyFont="1" applyFill="1" applyBorder="1" applyAlignment="1">
      <alignment horizontal="center" vertical="center"/>
    </xf>
    <xf numFmtId="0" fontId="13" fillId="35" borderId="14" xfId="0" applyFont="1" applyFill="1" applyBorder="1" applyAlignment="1">
      <alignment horizontal="center" vertical="center"/>
    </xf>
    <xf numFmtId="0" fontId="13" fillId="35" borderId="19" xfId="0" applyFont="1" applyFill="1" applyBorder="1" applyAlignment="1">
      <alignment horizontal="center" vertical="center"/>
    </xf>
    <xf numFmtId="0" fontId="13" fillId="35" borderId="20" xfId="0" applyFont="1" applyFill="1" applyBorder="1" applyAlignment="1">
      <alignment horizontal="center" vertical="center"/>
    </xf>
    <xf numFmtId="0" fontId="13" fillId="35" borderId="0" xfId="0" applyFont="1" applyFill="1" applyBorder="1" applyAlignment="1">
      <alignment horizontal="center" vertical="center"/>
    </xf>
    <xf numFmtId="0" fontId="12" fillId="33" borderId="21" xfId="0" applyFont="1" applyFill="1" applyBorder="1" applyAlignment="1">
      <alignment horizontal="center" vertical="center"/>
    </xf>
    <xf numFmtId="0" fontId="12" fillId="33" borderId="18" xfId="0" applyFont="1" applyFill="1" applyBorder="1" applyAlignment="1">
      <alignment horizontal="center" vertical="center"/>
    </xf>
    <xf numFmtId="1" fontId="13" fillId="34" borderId="15" xfId="0" applyNumberFormat="1" applyFont="1" applyFill="1" applyBorder="1" applyAlignment="1">
      <alignment horizontal="center" vertical="center"/>
    </xf>
    <xf numFmtId="0" fontId="12" fillId="33" borderId="13" xfId="53" applyFont="1" applyFill="1" applyBorder="1" applyAlignment="1">
      <alignment horizontal="center"/>
      <protection/>
    </xf>
    <xf numFmtId="0" fontId="12" fillId="0" borderId="0" xfId="0" applyFont="1" applyFill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0" fillId="36" borderId="22" xfId="0" applyFill="1" applyBorder="1" applyAlignment="1">
      <alignment horizontal="center"/>
    </xf>
    <xf numFmtId="0" fontId="20" fillId="36" borderId="22" xfId="0" applyFont="1" applyFill="1" applyBorder="1" applyAlignment="1">
      <alignment horizontal="center"/>
    </xf>
    <xf numFmtId="0" fontId="26" fillId="34" borderId="23" xfId="0" applyNumberFormat="1" applyFont="1" applyFill="1" applyBorder="1" applyAlignment="1" applyProtection="1">
      <alignment horizontal="center"/>
      <protection locked="0"/>
    </xf>
    <xf numFmtId="0" fontId="27" fillId="0" borderId="13" xfId="0" applyFont="1" applyFill="1" applyBorder="1" applyAlignment="1">
      <alignment horizontal="center"/>
    </xf>
    <xf numFmtId="1" fontId="27" fillId="0" borderId="13" xfId="0" applyNumberFormat="1" applyFont="1" applyFill="1" applyBorder="1" applyAlignment="1">
      <alignment horizontal="center"/>
    </xf>
    <xf numFmtId="2" fontId="27" fillId="0" borderId="13" xfId="0" applyNumberFormat="1" applyFont="1" applyFill="1" applyBorder="1" applyAlignment="1">
      <alignment horizontal="center"/>
    </xf>
    <xf numFmtId="1" fontId="27" fillId="34" borderId="13" xfId="0" applyNumberFormat="1" applyFont="1" applyFill="1" applyBorder="1" applyAlignment="1">
      <alignment horizontal="center"/>
    </xf>
    <xf numFmtId="1" fontId="27" fillId="34" borderId="0" xfId="0" applyNumberFormat="1" applyFont="1" applyFill="1" applyBorder="1" applyAlignment="1">
      <alignment horizontal="center"/>
    </xf>
    <xf numFmtId="1" fontId="27" fillId="34" borderId="2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1" fontId="27" fillId="34" borderId="11" xfId="0" applyNumberFormat="1" applyFont="1" applyFill="1" applyBorder="1" applyAlignment="1">
      <alignment horizontal="center"/>
    </xf>
    <xf numFmtId="1" fontId="27" fillId="34" borderId="15" xfId="0" applyNumberFormat="1" applyFont="1" applyFill="1" applyBorder="1" applyAlignment="1">
      <alignment horizontal="center"/>
    </xf>
    <xf numFmtId="1" fontId="27" fillId="34" borderId="14" xfId="0" applyNumberFormat="1" applyFont="1" applyFill="1" applyBorder="1" applyAlignment="1">
      <alignment horizontal="center"/>
    </xf>
    <xf numFmtId="1" fontId="27" fillId="34" borderId="18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1" fontId="28" fillId="34" borderId="13" xfId="0" applyNumberFormat="1" applyFont="1" applyFill="1" applyBorder="1" applyAlignment="1">
      <alignment horizontal="center"/>
    </xf>
    <xf numFmtId="0" fontId="12" fillId="34" borderId="23" xfId="0" applyNumberFormat="1" applyFont="1" applyFill="1" applyBorder="1" applyAlignment="1" applyProtection="1">
      <alignment horizontal="center"/>
      <protection locked="0"/>
    </xf>
    <xf numFmtId="1" fontId="29" fillId="37" borderId="13" xfId="0" applyNumberFormat="1" applyFont="1" applyFill="1" applyBorder="1" applyAlignment="1">
      <alignment horizontal="center"/>
    </xf>
    <xf numFmtId="1" fontId="29" fillId="37" borderId="2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Border="1" applyAlignment="1">
      <alignment/>
    </xf>
    <xf numFmtId="0" fontId="32" fillId="0" borderId="0" xfId="0" applyFont="1" applyAlignment="1">
      <alignment/>
    </xf>
    <xf numFmtId="0" fontId="32" fillId="0" borderId="11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0" xfId="0" applyFont="1" applyBorder="1" applyAlignment="1">
      <alignment horizontal="center"/>
    </xf>
    <xf numFmtId="0" fontId="32" fillId="0" borderId="13" xfId="0" applyFont="1" applyBorder="1" applyAlignment="1">
      <alignment/>
    </xf>
    <xf numFmtId="0" fontId="33" fillId="34" borderId="24" xfId="0" applyFont="1" applyFill="1" applyBorder="1" applyAlignment="1" applyProtection="1">
      <alignment/>
      <protection locked="0"/>
    </xf>
    <xf numFmtId="0" fontId="33" fillId="0" borderId="21" xfId="0" applyFont="1" applyBorder="1" applyAlignment="1">
      <alignment horizontal="center"/>
    </xf>
    <xf numFmtId="0" fontId="12" fillId="0" borderId="0" xfId="0" applyFont="1" applyAlignment="1">
      <alignment/>
    </xf>
    <xf numFmtId="0" fontId="32" fillId="0" borderId="18" xfId="0" applyFont="1" applyBorder="1" applyAlignment="1">
      <alignment horizontal="center"/>
    </xf>
    <xf numFmtId="0" fontId="33" fillId="0" borderId="12" xfId="0" applyFont="1" applyBorder="1" applyAlignment="1">
      <alignment horizontal="center"/>
    </xf>
    <xf numFmtId="0" fontId="33" fillId="0" borderId="15" xfId="0" applyFont="1" applyBorder="1" applyAlignment="1">
      <alignment horizontal="center"/>
    </xf>
    <xf numFmtId="0" fontId="33" fillId="0" borderId="11" xfId="0" applyFont="1" applyBorder="1" applyAlignment="1">
      <alignment horizontal="center"/>
    </xf>
    <xf numFmtId="0" fontId="32" fillId="0" borderId="0" xfId="0" applyFont="1" applyAlignment="1">
      <alignment horizontal="center"/>
    </xf>
    <xf numFmtId="0" fontId="33" fillId="0" borderId="25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33" fillId="0" borderId="26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34" fillId="0" borderId="0" xfId="0" applyFont="1" applyAlignment="1">
      <alignment/>
    </xf>
    <xf numFmtId="0" fontId="33" fillId="0" borderId="13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3" fillId="0" borderId="0" xfId="0" applyFont="1" applyAlignment="1">
      <alignment/>
    </xf>
    <xf numFmtId="0" fontId="12" fillId="0" borderId="11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3" fillId="0" borderId="0" xfId="0" applyFont="1" applyAlignment="1">
      <alignment/>
    </xf>
    <xf numFmtId="0" fontId="32" fillId="0" borderId="13" xfId="0" applyFont="1" applyBorder="1" applyAlignment="1">
      <alignment horizontal="center"/>
    </xf>
    <xf numFmtId="0" fontId="33" fillId="0" borderId="18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3" fillId="0" borderId="0" xfId="0" applyFont="1" applyBorder="1" applyAlignment="1">
      <alignment/>
    </xf>
    <xf numFmtId="0" fontId="35" fillId="38" borderId="13" xfId="0" applyFont="1" applyFill="1" applyBorder="1" applyAlignment="1">
      <alignment/>
    </xf>
    <xf numFmtId="0" fontId="35" fillId="39" borderId="13" xfId="0" applyFont="1" applyFill="1" applyBorder="1" applyAlignment="1" applyProtection="1">
      <alignment/>
      <protection locked="0"/>
    </xf>
    <xf numFmtId="0" fontId="33" fillId="35" borderId="10" xfId="0" applyFont="1" applyFill="1" applyBorder="1" applyAlignment="1">
      <alignment horizontal="center" vertical="center"/>
    </xf>
    <xf numFmtId="0" fontId="33" fillId="35" borderId="19" xfId="0" applyFont="1" applyFill="1" applyBorder="1" applyAlignment="1">
      <alignment horizontal="center" vertical="center"/>
    </xf>
    <xf numFmtId="0" fontId="33" fillId="35" borderId="13" xfId="0" applyFont="1" applyFill="1" applyBorder="1" applyAlignment="1">
      <alignment horizontal="center" vertical="center"/>
    </xf>
    <xf numFmtId="0" fontId="33" fillId="35" borderId="14" xfId="0" applyFont="1" applyFill="1" applyBorder="1" applyAlignment="1">
      <alignment horizontal="center" vertical="center"/>
    </xf>
    <xf numFmtId="0" fontId="33" fillId="35" borderId="18" xfId="0" applyFont="1" applyFill="1" applyBorder="1" applyAlignment="1">
      <alignment horizontal="center" vertical="center"/>
    </xf>
    <xf numFmtId="0" fontId="33" fillId="35" borderId="17" xfId="0" applyFont="1" applyFill="1" applyBorder="1" applyAlignment="1">
      <alignment horizontal="center" vertical="center"/>
    </xf>
    <xf numFmtId="0" fontId="33" fillId="35" borderId="15" xfId="0" applyFont="1" applyFill="1" applyBorder="1" applyAlignment="1">
      <alignment horizontal="center" vertical="center"/>
    </xf>
    <xf numFmtId="0" fontId="33" fillId="35" borderId="12" xfId="0" applyFont="1" applyFill="1" applyBorder="1" applyAlignment="1">
      <alignment horizontal="center" vertical="center"/>
    </xf>
    <xf numFmtId="0" fontId="33" fillId="35" borderId="11" xfId="0" applyFont="1" applyFill="1" applyBorder="1" applyAlignment="1">
      <alignment horizontal="center" vertical="center"/>
    </xf>
    <xf numFmtId="0" fontId="33" fillId="35" borderId="27" xfId="0" applyFont="1" applyFill="1" applyBorder="1" applyAlignment="1">
      <alignment horizontal="center" vertical="center"/>
    </xf>
    <xf numFmtId="0" fontId="33" fillId="35" borderId="0" xfId="0" applyFont="1" applyFill="1" applyBorder="1" applyAlignment="1">
      <alignment horizontal="center" vertical="center"/>
    </xf>
    <xf numFmtId="0" fontId="33" fillId="35" borderId="20" xfId="0" applyFont="1" applyFill="1" applyBorder="1" applyAlignment="1">
      <alignment horizontal="center" vertical="center"/>
    </xf>
    <xf numFmtId="0" fontId="33" fillId="35" borderId="28" xfId="0" applyFont="1" applyFill="1" applyBorder="1" applyAlignment="1">
      <alignment horizontal="center" vertical="center"/>
    </xf>
    <xf numFmtId="0" fontId="33" fillId="35" borderId="16" xfId="0" applyFont="1" applyFill="1" applyBorder="1" applyAlignment="1">
      <alignment horizontal="center" vertical="center"/>
    </xf>
    <xf numFmtId="0" fontId="33" fillId="35" borderId="21" xfId="0" applyFont="1" applyFill="1" applyBorder="1" applyAlignment="1">
      <alignment horizontal="center" vertical="center"/>
    </xf>
    <xf numFmtId="0" fontId="36" fillId="35" borderId="18" xfId="42" applyNumberFormat="1" applyFont="1" applyFill="1" applyBorder="1" applyAlignment="1" applyProtection="1">
      <alignment horizontal="center" vertical="center"/>
      <protection/>
    </xf>
    <xf numFmtId="0" fontId="35" fillId="38" borderId="29" xfId="0" applyFont="1" applyFill="1" applyBorder="1" applyAlignment="1">
      <alignment/>
    </xf>
    <xf numFmtId="0" fontId="35" fillId="39" borderId="29" xfId="0" applyFont="1" applyFill="1" applyBorder="1" applyAlignment="1" applyProtection="1">
      <alignment/>
      <protection locked="0"/>
    </xf>
    <xf numFmtId="0" fontId="35" fillId="38" borderId="18" xfId="0" applyFont="1" applyFill="1" applyBorder="1" applyAlignment="1">
      <alignment/>
    </xf>
    <xf numFmtId="0" fontId="37" fillId="38" borderId="29" xfId="0" applyFont="1" applyFill="1" applyBorder="1" applyAlignment="1">
      <alignment/>
    </xf>
    <xf numFmtId="0" fontId="38" fillId="39" borderId="29" xfId="0" applyFont="1" applyFill="1" applyBorder="1" applyAlignment="1" applyProtection="1">
      <alignment/>
      <protection locked="0"/>
    </xf>
    <xf numFmtId="0" fontId="39" fillId="39" borderId="29" xfId="53" applyFont="1" applyFill="1" applyBorder="1" applyProtection="1">
      <alignment/>
      <protection locked="0"/>
    </xf>
    <xf numFmtId="0" fontId="38" fillId="39" borderId="29" xfId="53" applyFont="1" applyFill="1" applyBorder="1" applyProtection="1">
      <alignment/>
      <protection locked="0"/>
    </xf>
    <xf numFmtId="0" fontId="40" fillId="39" borderId="29" xfId="53" applyFont="1" applyFill="1" applyBorder="1" applyProtection="1">
      <alignment/>
      <protection locked="0"/>
    </xf>
    <xf numFmtId="0" fontId="40" fillId="38" borderId="29" xfId="0" applyFont="1" applyFill="1" applyBorder="1" applyAlignment="1">
      <alignment/>
    </xf>
    <xf numFmtId="0" fontId="40" fillId="39" borderId="29" xfId="0" applyFont="1" applyFill="1" applyBorder="1" applyAlignment="1" applyProtection="1">
      <alignment/>
      <protection locked="0"/>
    </xf>
    <xf numFmtId="0" fontId="40" fillId="38" borderId="13" xfId="0" applyFont="1" applyFill="1" applyBorder="1" applyAlignment="1">
      <alignment/>
    </xf>
    <xf numFmtId="0" fontId="40" fillId="39" borderId="13" xfId="0" applyFont="1" applyFill="1" applyBorder="1" applyAlignment="1" applyProtection="1">
      <alignment/>
      <protection locked="0"/>
    </xf>
    <xf numFmtId="1" fontId="28" fillId="34" borderId="18" xfId="0" applyNumberFormat="1" applyFont="1" applyFill="1" applyBorder="1" applyAlignment="1">
      <alignment horizontal="center"/>
    </xf>
    <xf numFmtId="0" fontId="25" fillId="36" borderId="23" xfId="0" applyFont="1" applyFill="1" applyBorder="1" applyAlignment="1">
      <alignment/>
    </xf>
    <xf numFmtId="0" fontId="25" fillId="36" borderId="29" xfId="0" applyFont="1" applyFill="1" applyBorder="1" applyAlignment="1">
      <alignment/>
    </xf>
    <xf numFmtId="0" fontId="25" fillId="36" borderId="13" xfId="0" applyFont="1" applyFill="1" applyBorder="1" applyAlignment="1">
      <alignment/>
    </xf>
    <xf numFmtId="0" fontId="25" fillId="36" borderId="11" xfId="0" applyFont="1" applyFill="1" applyBorder="1" applyAlignment="1">
      <alignment/>
    </xf>
    <xf numFmtId="0" fontId="8" fillId="40" borderId="15" xfId="0" applyFont="1" applyFill="1" applyBorder="1" applyAlignment="1">
      <alignment horizontal="center" vertical="center"/>
    </xf>
    <xf numFmtId="0" fontId="8" fillId="40" borderId="19" xfId="0" applyFont="1" applyFill="1" applyBorder="1" applyAlignment="1">
      <alignment horizontal="center" vertical="center"/>
    </xf>
    <xf numFmtId="0" fontId="8" fillId="40" borderId="14" xfId="0" applyFont="1" applyFill="1" applyBorder="1" applyAlignment="1">
      <alignment horizontal="center" vertical="center"/>
    </xf>
    <xf numFmtId="0" fontId="25" fillId="36" borderId="13" xfId="0" applyFont="1" applyFill="1" applyBorder="1" applyAlignment="1">
      <alignment horizontal="center"/>
    </xf>
    <xf numFmtId="0" fontId="0" fillId="36" borderId="22" xfId="0" applyFont="1" applyFill="1" applyBorder="1" applyAlignment="1">
      <alignment horizontal="center" vertical="center" wrapText="1"/>
    </xf>
    <xf numFmtId="0" fontId="0" fillId="36" borderId="22" xfId="0" applyFont="1" applyFill="1" applyBorder="1" applyAlignment="1">
      <alignment horizontal="center" vertical="center"/>
    </xf>
    <xf numFmtId="0" fontId="0" fillId="36" borderId="30" xfId="0" applyFont="1" applyFill="1" applyBorder="1" applyAlignment="1">
      <alignment horizontal="center"/>
    </xf>
    <xf numFmtId="0" fontId="7" fillId="39" borderId="29" xfId="0" applyFont="1" applyFill="1" applyBorder="1" applyAlignment="1" applyProtection="1">
      <alignment/>
      <protection locked="0"/>
    </xf>
    <xf numFmtId="0" fontId="7" fillId="39" borderId="29" xfId="53" applyFont="1" applyFill="1" applyBorder="1" applyProtection="1">
      <alignment/>
      <protection locked="0"/>
    </xf>
    <xf numFmtId="0" fontId="60" fillId="38" borderId="13" xfId="0" applyFont="1" applyFill="1" applyBorder="1" applyAlignment="1">
      <alignment/>
    </xf>
    <xf numFmtId="0" fontId="61" fillId="38" borderId="13" xfId="0" applyFont="1" applyFill="1" applyBorder="1" applyAlignment="1">
      <alignment/>
    </xf>
    <xf numFmtId="0" fontId="60" fillId="39" borderId="13" xfId="0" applyFont="1" applyFill="1" applyBorder="1" applyAlignment="1" applyProtection="1">
      <alignment/>
      <protection locked="0"/>
    </xf>
    <xf numFmtId="0" fontId="60" fillId="39" borderId="13" xfId="53" applyFont="1" applyFill="1" applyBorder="1" applyProtection="1">
      <alignment/>
      <protection locked="0"/>
    </xf>
    <xf numFmtId="0" fontId="60" fillId="38" borderId="31" xfId="0" applyFont="1" applyFill="1" applyBorder="1" applyAlignment="1">
      <alignment/>
    </xf>
    <xf numFmtId="0" fontId="62" fillId="38" borderId="29" xfId="0" applyFont="1" applyFill="1" applyBorder="1" applyAlignment="1">
      <alignment/>
    </xf>
    <xf numFmtId="0" fontId="26" fillId="34" borderId="32" xfId="0" applyNumberFormat="1" applyFont="1" applyFill="1" applyBorder="1" applyAlignment="1" applyProtection="1">
      <alignment horizontal="center"/>
      <protection locked="0"/>
    </xf>
    <xf numFmtId="0" fontId="37" fillId="38" borderId="33" xfId="0" applyFont="1" applyFill="1" applyBorder="1" applyAlignment="1">
      <alignment/>
    </xf>
    <xf numFmtId="0" fontId="27" fillId="0" borderId="18" xfId="0" applyFont="1" applyFill="1" applyBorder="1" applyAlignment="1">
      <alignment horizontal="center"/>
    </xf>
    <xf numFmtId="1" fontId="27" fillId="0" borderId="18" xfId="0" applyNumberFormat="1" applyFont="1" applyFill="1" applyBorder="1" applyAlignment="1">
      <alignment horizontal="center"/>
    </xf>
    <xf numFmtId="2" fontId="27" fillId="0" borderId="18" xfId="0" applyNumberFormat="1" applyFont="1" applyFill="1" applyBorder="1" applyAlignment="1">
      <alignment horizontal="center"/>
    </xf>
    <xf numFmtId="0" fontId="26" fillId="34" borderId="29" xfId="0" applyNumberFormat="1" applyFont="1" applyFill="1" applyBorder="1" applyAlignment="1" applyProtection="1">
      <alignment horizontal="center"/>
      <protection locked="0"/>
    </xf>
    <xf numFmtId="0" fontId="27" fillId="0" borderId="29" xfId="0" applyFont="1" applyFill="1" applyBorder="1" applyAlignment="1">
      <alignment horizontal="center"/>
    </xf>
    <xf numFmtId="1" fontId="27" fillId="0" borderId="29" xfId="0" applyNumberFormat="1" applyFont="1" applyFill="1" applyBorder="1" applyAlignment="1">
      <alignment horizontal="center"/>
    </xf>
    <xf numFmtId="2" fontId="27" fillId="0" borderId="29" xfId="0" applyNumberFormat="1" applyFont="1" applyFill="1" applyBorder="1" applyAlignment="1">
      <alignment horizontal="center"/>
    </xf>
    <xf numFmtId="1" fontId="27" fillId="34" borderId="29" xfId="0" applyNumberFormat="1" applyFont="1" applyFill="1" applyBorder="1" applyAlignment="1">
      <alignment horizontal="center"/>
    </xf>
    <xf numFmtId="0" fontId="58" fillId="9" borderId="29" xfId="0" applyFont="1" applyFill="1" applyBorder="1" applyAlignment="1">
      <alignment/>
    </xf>
    <xf numFmtId="0" fontId="7" fillId="41" borderId="29" xfId="0" applyFont="1" applyFill="1" applyBorder="1" applyAlignment="1" applyProtection="1">
      <alignment/>
      <protection locked="0"/>
    </xf>
    <xf numFmtId="0" fontId="59" fillId="41" borderId="29" xfId="53" applyFont="1" applyFill="1" applyBorder="1" applyProtection="1">
      <alignment/>
      <protection locked="0"/>
    </xf>
    <xf numFmtId="0" fontId="7" fillId="41" borderId="29" xfId="53" applyFont="1" applyFill="1" applyBorder="1" applyProtection="1">
      <alignment/>
      <protection locked="0"/>
    </xf>
    <xf numFmtId="0" fontId="60" fillId="41" borderId="29" xfId="53" applyFont="1" applyFill="1" applyBorder="1" applyProtection="1">
      <alignment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валификация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8"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3B3B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0</xdr:row>
      <xdr:rowOff>66675</xdr:rowOff>
    </xdr:from>
    <xdr:to>
      <xdr:col>7</xdr:col>
      <xdr:colOff>542925</xdr:colOff>
      <xdr:row>3</xdr:row>
      <xdr:rowOff>133350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66675"/>
          <a:ext cx="51435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76200</xdr:colOff>
      <xdr:row>0</xdr:row>
      <xdr:rowOff>133350</xdr:rowOff>
    </xdr:from>
    <xdr:to>
      <xdr:col>15</xdr:col>
      <xdr:colOff>333375</xdr:colOff>
      <xdr:row>2</xdr:row>
      <xdr:rowOff>257175</xdr:rowOff>
    </xdr:to>
    <xdr:pic>
      <xdr:nvPicPr>
        <xdr:cNvPr id="1" name="Изображения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91225" y="133350"/>
          <a:ext cx="571500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9</xdr:row>
      <xdr:rowOff>123825</xdr:rowOff>
    </xdr:from>
    <xdr:to>
      <xdr:col>5</xdr:col>
      <xdr:colOff>0</xdr:colOff>
      <xdr:row>9</xdr:row>
      <xdr:rowOff>123825</xdr:rowOff>
    </xdr:to>
    <xdr:sp>
      <xdr:nvSpPr>
        <xdr:cNvPr id="1" name="Строка 3"/>
        <xdr:cNvSpPr>
          <a:spLocks/>
        </xdr:cNvSpPr>
      </xdr:nvSpPr>
      <xdr:spPr>
        <a:xfrm>
          <a:off x="2905125" y="22288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85725</xdr:colOff>
      <xdr:row>11</xdr:row>
      <xdr:rowOff>209550</xdr:rowOff>
    </xdr:from>
    <xdr:to>
      <xdr:col>10</xdr:col>
      <xdr:colOff>190500</xdr:colOff>
      <xdr:row>11</xdr:row>
      <xdr:rowOff>209550</xdr:rowOff>
    </xdr:to>
    <xdr:sp>
      <xdr:nvSpPr>
        <xdr:cNvPr id="2" name="Строка 4"/>
        <xdr:cNvSpPr>
          <a:spLocks/>
        </xdr:cNvSpPr>
      </xdr:nvSpPr>
      <xdr:spPr>
        <a:xfrm>
          <a:off x="6705600" y="2771775"/>
          <a:ext cx="5143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123825</xdr:rowOff>
    </xdr:from>
    <xdr:to>
      <xdr:col>5</xdr:col>
      <xdr:colOff>0</xdr:colOff>
      <xdr:row>24</xdr:row>
      <xdr:rowOff>123825</xdr:rowOff>
    </xdr:to>
    <xdr:sp>
      <xdr:nvSpPr>
        <xdr:cNvPr id="3" name="Строка 3"/>
        <xdr:cNvSpPr>
          <a:spLocks/>
        </xdr:cNvSpPr>
      </xdr:nvSpPr>
      <xdr:spPr>
        <a:xfrm>
          <a:off x="2905125" y="56578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85725</xdr:colOff>
      <xdr:row>26</xdr:row>
      <xdr:rowOff>209550</xdr:rowOff>
    </xdr:from>
    <xdr:to>
      <xdr:col>10</xdr:col>
      <xdr:colOff>190500</xdr:colOff>
      <xdr:row>26</xdr:row>
      <xdr:rowOff>209550</xdr:rowOff>
    </xdr:to>
    <xdr:sp>
      <xdr:nvSpPr>
        <xdr:cNvPr id="4" name="Строка 4"/>
        <xdr:cNvSpPr>
          <a:spLocks/>
        </xdr:cNvSpPr>
      </xdr:nvSpPr>
      <xdr:spPr>
        <a:xfrm>
          <a:off x="6705600" y="6200775"/>
          <a:ext cx="5143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866775</xdr:colOff>
      <xdr:row>0</xdr:row>
      <xdr:rowOff>152400</xdr:rowOff>
    </xdr:from>
    <xdr:to>
      <xdr:col>9</xdr:col>
      <xdr:colOff>47625</xdr:colOff>
      <xdr:row>2</xdr:row>
      <xdr:rowOff>152400</xdr:rowOff>
    </xdr:to>
    <xdr:pic>
      <xdr:nvPicPr>
        <xdr:cNvPr id="5" name="Изображения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152400"/>
          <a:ext cx="571500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rgb="FFFF0000"/>
  </sheetPr>
  <dimension ref="A1:U64"/>
  <sheetViews>
    <sheetView zoomScale="90" zoomScaleNormal="90" zoomScalePageLayoutView="0" workbookViewId="0" topLeftCell="A26">
      <selection activeCell="R30" sqref="R30"/>
    </sheetView>
  </sheetViews>
  <sheetFormatPr defaultColWidth="9.140625" defaultRowHeight="12.75"/>
  <cols>
    <col min="1" max="1" width="5.28125" style="0" customWidth="1"/>
    <col min="2" max="2" width="21.00390625" style="0" customWidth="1"/>
    <col min="9" max="9" width="7.140625" style="0" customWidth="1"/>
    <col min="10" max="10" width="12.421875" style="0" customWidth="1"/>
    <col min="11" max="12" width="7.140625" style="0" customWidth="1"/>
    <col min="13" max="13" width="7.00390625" style="0" customWidth="1"/>
    <col min="14" max="14" width="5.140625" style="0" customWidth="1"/>
    <col min="15" max="15" width="7.57421875" style="0" customWidth="1"/>
  </cols>
  <sheetData>
    <row r="1" spans="7:9" ht="17.25" customHeight="1">
      <c r="G1" s="1"/>
      <c r="H1" s="1"/>
      <c r="I1" s="2" t="s">
        <v>0</v>
      </c>
    </row>
    <row r="2" ht="12.75">
      <c r="I2" s="2" t="s">
        <v>1</v>
      </c>
    </row>
    <row r="3" ht="10.5" customHeight="1">
      <c r="I3" s="2" t="s">
        <v>2</v>
      </c>
    </row>
    <row r="4" ht="13.5" customHeight="1"/>
    <row r="5" spans="2:16" ht="24" customHeight="1">
      <c r="B5" s="3" t="s">
        <v>3</v>
      </c>
      <c r="D5" s="4"/>
      <c r="O5" s="5"/>
      <c r="P5" s="5"/>
    </row>
    <row r="6" spans="5:16" s="6" customFormat="1" ht="14.25" customHeight="1">
      <c r="E6" s="7" t="s">
        <v>30</v>
      </c>
      <c r="G6" s="7" t="s">
        <v>31</v>
      </c>
      <c r="H6" s="7"/>
      <c r="O6" s="8"/>
      <c r="P6" s="8"/>
    </row>
    <row r="7" spans="15:16" s="6" customFormat="1" ht="10.5" customHeight="1">
      <c r="O7" s="8"/>
      <c r="P7" s="8"/>
    </row>
    <row r="8" spans="1:16" s="16" customFormat="1" ht="12" customHeight="1">
      <c r="A8" s="9"/>
      <c r="B8" s="10" t="s">
        <v>4</v>
      </c>
      <c r="C8" s="11">
        <v>1</v>
      </c>
      <c r="D8" s="12">
        <v>2</v>
      </c>
      <c r="E8" s="11">
        <v>3</v>
      </c>
      <c r="F8" s="12">
        <v>4</v>
      </c>
      <c r="G8" s="11">
        <v>5</v>
      </c>
      <c r="H8" s="12">
        <v>6</v>
      </c>
      <c r="I8" s="10" t="s">
        <v>5</v>
      </c>
      <c r="J8" s="10" t="s">
        <v>6</v>
      </c>
      <c r="K8" s="10" t="s">
        <v>7</v>
      </c>
      <c r="L8" s="10" t="s">
        <v>8</v>
      </c>
      <c r="M8" s="13" t="s">
        <v>9</v>
      </c>
      <c r="N8" s="14" t="s">
        <v>10</v>
      </c>
      <c r="O8" s="14" t="s">
        <v>11</v>
      </c>
      <c r="P8" s="15"/>
    </row>
    <row r="9" spans="1:18" s="16" customFormat="1" ht="12" customHeight="1">
      <c r="A9" s="17">
        <v>17</v>
      </c>
      <c r="B9" s="178" t="s">
        <v>43</v>
      </c>
      <c r="C9" s="120">
        <v>184</v>
      </c>
      <c r="D9" s="121">
        <v>259</v>
      </c>
      <c r="E9" s="122">
        <v>204</v>
      </c>
      <c r="F9" s="121">
        <v>223</v>
      </c>
      <c r="G9" s="122">
        <v>211</v>
      </c>
      <c r="H9" s="121">
        <v>197</v>
      </c>
      <c r="I9" s="18">
        <f aca="true" t="shared" si="0" ref="I9:I41">SUM(C9:H9)</f>
        <v>1278</v>
      </c>
      <c r="J9" s="19">
        <f aca="true" t="shared" si="1" ref="J9:J41">AVERAGE(C9:H9)</f>
        <v>213</v>
      </c>
      <c r="K9" s="20">
        <f aca="true" t="shared" si="2" ref="K9:K41">MAX(C9:H9)</f>
        <v>259</v>
      </c>
      <c r="L9" s="20">
        <f aca="true" t="shared" si="3" ref="L9:L41">IF(D9&lt;&gt;"",MAX(C9:H9)-MIN(C9:H9),"")</f>
        <v>75</v>
      </c>
      <c r="M9" s="18">
        <v>1</v>
      </c>
      <c r="N9" s="21">
        <f aca="true" t="shared" si="4" ref="N9:N34">MIN(C9:H9)</f>
        <v>184</v>
      </c>
      <c r="O9" s="22"/>
      <c r="P9" s="22"/>
      <c r="Q9" s="22"/>
      <c r="R9" s="22"/>
    </row>
    <row r="10" spans="1:16" s="16" customFormat="1" ht="12" customHeight="1">
      <c r="A10" s="17">
        <v>34</v>
      </c>
      <c r="B10" s="178" t="s">
        <v>70</v>
      </c>
      <c r="C10" s="123">
        <v>244</v>
      </c>
      <c r="D10" s="121">
        <v>202</v>
      </c>
      <c r="E10" s="122">
        <v>201</v>
      </c>
      <c r="F10" s="121">
        <v>222</v>
      </c>
      <c r="G10" s="122">
        <v>188</v>
      </c>
      <c r="H10" s="121">
        <v>213</v>
      </c>
      <c r="I10" s="18">
        <f t="shared" si="0"/>
        <v>1270</v>
      </c>
      <c r="J10" s="19">
        <f t="shared" si="1"/>
        <v>211.66666666666666</v>
      </c>
      <c r="K10" s="20">
        <f t="shared" si="2"/>
        <v>244</v>
      </c>
      <c r="L10" s="20">
        <f t="shared" si="3"/>
        <v>56</v>
      </c>
      <c r="M10" s="18">
        <v>2</v>
      </c>
      <c r="N10" s="21">
        <f t="shared" si="4"/>
        <v>188</v>
      </c>
      <c r="O10" s="23">
        <f aca="true" t="shared" si="5" ref="O10:O31">MIN(C10:H10)</f>
        <v>188</v>
      </c>
      <c r="P10" s="15"/>
    </row>
    <row r="11" spans="1:16" s="16" customFormat="1" ht="12" customHeight="1">
      <c r="A11" s="17">
        <v>35</v>
      </c>
      <c r="B11" s="178" t="s">
        <v>42</v>
      </c>
      <c r="C11" s="123">
        <v>169</v>
      </c>
      <c r="D11" s="121">
        <v>197</v>
      </c>
      <c r="E11" s="122">
        <v>207</v>
      </c>
      <c r="F11" s="121">
        <v>174</v>
      </c>
      <c r="G11" s="122">
        <v>257</v>
      </c>
      <c r="H11" s="121">
        <v>232</v>
      </c>
      <c r="I11" s="18">
        <f t="shared" si="0"/>
        <v>1236</v>
      </c>
      <c r="J11" s="19">
        <f t="shared" si="1"/>
        <v>206</v>
      </c>
      <c r="K11" s="20">
        <f t="shared" si="2"/>
        <v>257</v>
      </c>
      <c r="L11" s="20">
        <f t="shared" si="3"/>
        <v>88</v>
      </c>
      <c r="M11" s="18">
        <v>3</v>
      </c>
      <c r="N11" s="21">
        <f t="shared" si="4"/>
        <v>169</v>
      </c>
      <c r="O11" s="23">
        <f t="shared" si="5"/>
        <v>169</v>
      </c>
      <c r="P11" s="15"/>
    </row>
    <row r="12" spans="1:16" s="16" customFormat="1" ht="12" customHeight="1">
      <c r="A12" s="17">
        <v>2</v>
      </c>
      <c r="B12" s="179" t="s">
        <v>65</v>
      </c>
      <c r="C12" s="123">
        <v>222</v>
      </c>
      <c r="D12" s="122">
        <v>191</v>
      </c>
      <c r="E12" s="124">
        <v>238</v>
      </c>
      <c r="F12" s="125">
        <v>201</v>
      </c>
      <c r="G12" s="124">
        <v>180</v>
      </c>
      <c r="H12" s="125">
        <v>202</v>
      </c>
      <c r="I12" s="18">
        <f t="shared" si="0"/>
        <v>1234</v>
      </c>
      <c r="J12" s="19">
        <f t="shared" si="1"/>
        <v>205.66666666666666</v>
      </c>
      <c r="K12" s="20">
        <f t="shared" si="2"/>
        <v>238</v>
      </c>
      <c r="L12" s="20">
        <f t="shared" si="3"/>
        <v>58</v>
      </c>
      <c r="M12" s="18">
        <v>4</v>
      </c>
      <c r="N12" s="21">
        <f t="shared" si="4"/>
        <v>180</v>
      </c>
      <c r="O12" s="23">
        <f t="shared" si="5"/>
        <v>180</v>
      </c>
      <c r="P12" s="15"/>
    </row>
    <row r="13" spans="1:16" s="16" customFormat="1" ht="12" customHeight="1">
      <c r="A13" s="17">
        <v>18</v>
      </c>
      <c r="B13" s="179" t="s">
        <v>57</v>
      </c>
      <c r="C13" s="123">
        <v>209</v>
      </c>
      <c r="D13" s="126">
        <v>217</v>
      </c>
      <c r="E13" s="122">
        <v>220</v>
      </c>
      <c r="F13" s="121">
        <v>200</v>
      </c>
      <c r="G13" s="122">
        <v>179</v>
      </c>
      <c r="H13" s="123">
        <v>200</v>
      </c>
      <c r="I13" s="18">
        <f t="shared" si="0"/>
        <v>1225</v>
      </c>
      <c r="J13" s="19">
        <f t="shared" si="1"/>
        <v>204.16666666666666</v>
      </c>
      <c r="K13" s="20">
        <f t="shared" si="2"/>
        <v>220</v>
      </c>
      <c r="L13" s="20">
        <f t="shared" si="3"/>
        <v>41</v>
      </c>
      <c r="M13" s="18">
        <v>5</v>
      </c>
      <c r="N13" s="21">
        <f t="shared" si="4"/>
        <v>179</v>
      </c>
      <c r="O13" s="23">
        <f t="shared" si="5"/>
        <v>179</v>
      </c>
      <c r="P13" s="15"/>
    </row>
    <row r="14" spans="1:16" s="16" customFormat="1" ht="12" customHeight="1">
      <c r="A14" s="17">
        <v>32</v>
      </c>
      <c r="B14" s="178" t="s">
        <v>50</v>
      </c>
      <c r="C14" s="120">
        <v>229</v>
      </c>
      <c r="D14" s="127">
        <v>212</v>
      </c>
      <c r="E14" s="128">
        <v>171</v>
      </c>
      <c r="F14" s="127">
        <v>201</v>
      </c>
      <c r="G14" s="128">
        <v>186</v>
      </c>
      <c r="H14" s="127">
        <v>214</v>
      </c>
      <c r="I14" s="18">
        <f t="shared" si="0"/>
        <v>1213</v>
      </c>
      <c r="J14" s="19">
        <f t="shared" si="1"/>
        <v>202.16666666666666</v>
      </c>
      <c r="K14" s="20">
        <f t="shared" si="2"/>
        <v>229</v>
      </c>
      <c r="L14" s="20">
        <f t="shared" si="3"/>
        <v>58</v>
      </c>
      <c r="M14" s="18">
        <v>6</v>
      </c>
      <c r="N14" s="21">
        <f t="shared" si="4"/>
        <v>171</v>
      </c>
      <c r="O14" s="23">
        <f t="shared" si="5"/>
        <v>171</v>
      </c>
      <c r="P14" s="15"/>
    </row>
    <row r="15" spans="1:16" s="16" customFormat="1" ht="12" customHeight="1">
      <c r="A15" s="17">
        <v>14</v>
      </c>
      <c r="B15" s="180" t="s">
        <v>55</v>
      </c>
      <c r="C15" s="123">
        <v>233</v>
      </c>
      <c r="D15" s="122">
        <v>178</v>
      </c>
      <c r="E15" s="122">
        <v>185</v>
      </c>
      <c r="F15" s="122">
        <v>243</v>
      </c>
      <c r="G15" s="122">
        <v>172</v>
      </c>
      <c r="H15" s="122">
        <v>191</v>
      </c>
      <c r="I15" s="18">
        <f t="shared" si="0"/>
        <v>1202</v>
      </c>
      <c r="J15" s="19">
        <f t="shared" si="1"/>
        <v>200.33333333333334</v>
      </c>
      <c r="K15" s="20">
        <f t="shared" si="2"/>
        <v>243</v>
      </c>
      <c r="L15" s="20">
        <f t="shared" si="3"/>
        <v>71</v>
      </c>
      <c r="M15" s="18">
        <v>7</v>
      </c>
      <c r="N15" s="21">
        <f t="shared" si="4"/>
        <v>172</v>
      </c>
      <c r="O15" s="23">
        <f t="shared" si="5"/>
        <v>172</v>
      </c>
      <c r="P15" s="15"/>
    </row>
    <row r="16" spans="1:16" s="16" customFormat="1" ht="12" customHeight="1">
      <c r="A16" s="17">
        <v>33</v>
      </c>
      <c r="B16" s="178" t="s">
        <v>46</v>
      </c>
      <c r="C16" s="123">
        <v>194</v>
      </c>
      <c r="D16" s="121">
        <v>211</v>
      </c>
      <c r="E16" s="124">
        <v>202</v>
      </c>
      <c r="F16" s="125">
        <v>227</v>
      </c>
      <c r="G16" s="124">
        <v>174</v>
      </c>
      <c r="H16" s="125">
        <v>164</v>
      </c>
      <c r="I16" s="18">
        <f t="shared" si="0"/>
        <v>1172</v>
      </c>
      <c r="J16" s="19">
        <f t="shared" si="1"/>
        <v>195.33333333333334</v>
      </c>
      <c r="K16" s="20">
        <f t="shared" si="2"/>
        <v>227</v>
      </c>
      <c r="L16" s="20">
        <f t="shared" si="3"/>
        <v>63</v>
      </c>
      <c r="M16" s="18">
        <v>8</v>
      </c>
      <c r="N16" s="21">
        <f t="shared" si="4"/>
        <v>164</v>
      </c>
      <c r="O16" s="23">
        <f t="shared" si="5"/>
        <v>164</v>
      </c>
      <c r="P16" s="15"/>
    </row>
    <row r="17" spans="1:16" s="16" customFormat="1" ht="12" customHeight="1">
      <c r="A17" s="17">
        <v>8</v>
      </c>
      <c r="B17" s="181" t="s">
        <v>60</v>
      </c>
      <c r="C17" s="123">
        <v>168</v>
      </c>
      <c r="D17" s="121">
        <v>225</v>
      </c>
      <c r="E17" s="122">
        <v>202</v>
      </c>
      <c r="F17" s="121">
        <v>199</v>
      </c>
      <c r="G17" s="122">
        <v>182</v>
      </c>
      <c r="H17" s="121">
        <v>178</v>
      </c>
      <c r="I17" s="18">
        <f t="shared" si="0"/>
        <v>1154</v>
      </c>
      <c r="J17" s="19">
        <f t="shared" si="1"/>
        <v>192.33333333333334</v>
      </c>
      <c r="K17" s="20">
        <f t="shared" si="2"/>
        <v>225</v>
      </c>
      <c r="L17" s="20">
        <f t="shared" si="3"/>
        <v>57</v>
      </c>
      <c r="M17" s="18">
        <v>9</v>
      </c>
      <c r="N17" s="21">
        <f t="shared" si="4"/>
        <v>168</v>
      </c>
      <c r="O17" s="23">
        <f t="shared" si="5"/>
        <v>168</v>
      </c>
      <c r="P17" s="15"/>
    </row>
    <row r="18" spans="1:16" s="16" customFormat="1" ht="12" customHeight="1">
      <c r="A18" s="24">
        <v>12</v>
      </c>
      <c r="B18" s="178" t="s">
        <v>37</v>
      </c>
      <c r="C18" s="129">
        <v>202</v>
      </c>
      <c r="D18" s="130">
        <v>202</v>
      </c>
      <c r="E18" s="131">
        <v>200</v>
      </c>
      <c r="F18" s="130">
        <v>196</v>
      </c>
      <c r="G18" s="131">
        <v>179</v>
      </c>
      <c r="H18" s="132">
        <v>173</v>
      </c>
      <c r="I18" s="18">
        <f t="shared" si="0"/>
        <v>1152</v>
      </c>
      <c r="J18" s="19">
        <f t="shared" si="1"/>
        <v>192</v>
      </c>
      <c r="K18" s="20">
        <f t="shared" si="2"/>
        <v>202</v>
      </c>
      <c r="L18" s="20">
        <f t="shared" si="3"/>
        <v>29</v>
      </c>
      <c r="M18" s="18">
        <v>10</v>
      </c>
      <c r="N18" s="21">
        <f t="shared" si="4"/>
        <v>173</v>
      </c>
      <c r="O18" s="23">
        <f t="shared" si="5"/>
        <v>173</v>
      </c>
      <c r="P18" s="15"/>
    </row>
    <row r="19" spans="1:16" s="16" customFormat="1" ht="12" customHeight="1">
      <c r="A19" s="24">
        <v>31</v>
      </c>
      <c r="B19" s="181" t="s">
        <v>66</v>
      </c>
      <c r="C19" s="123">
        <v>184</v>
      </c>
      <c r="D19" s="121">
        <v>244</v>
      </c>
      <c r="E19" s="122">
        <v>171</v>
      </c>
      <c r="F19" s="121">
        <v>215</v>
      </c>
      <c r="G19" s="122">
        <v>167</v>
      </c>
      <c r="H19" s="121">
        <v>171</v>
      </c>
      <c r="I19" s="18">
        <f t="shared" si="0"/>
        <v>1152</v>
      </c>
      <c r="J19" s="19">
        <f t="shared" si="1"/>
        <v>192</v>
      </c>
      <c r="K19" s="20">
        <f t="shared" si="2"/>
        <v>244</v>
      </c>
      <c r="L19" s="20">
        <f t="shared" si="3"/>
        <v>77</v>
      </c>
      <c r="M19" s="18">
        <v>11</v>
      </c>
      <c r="N19" s="21">
        <f t="shared" si="4"/>
        <v>167</v>
      </c>
      <c r="O19" s="23">
        <f t="shared" si="5"/>
        <v>167</v>
      </c>
      <c r="P19" s="15"/>
    </row>
    <row r="20" spans="1:16" s="16" customFormat="1" ht="12" customHeight="1">
      <c r="A20" s="17">
        <v>10</v>
      </c>
      <c r="B20" s="178" t="s">
        <v>45</v>
      </c>
      <c r="C20" s="123">
        <v>172</v>
      </c>
      <c r="D20" s="121">
        <v>202</v>
      </c>
      <c r="E20" s="122">
        <v>206</v>
      </c>
      <c r="F20" s="121">
        <v>212</v>
      </c>
      <c r="G20" s="122">
        <v>156</v>
      </c>
      <c r="H20" s="121">
        <v>202</v>
      </c>
      <c r="I20" s="18">
        <f t="shared" si="0"/>
        <v>1150</v>
      </c>
      <c r="J20" s="19">
        <f t="shared" si="1"/>
        <v>191.66666666666666</v>
      </c>
      <c r="K20" s="20">
        <f t="shared" si="2"/>
        <v>212</v>
      </c>
      <c r="L20" s="20">
        <f t="shared" si="3"/>
        <v>56</v>
      </c>
      <c r="M20" s="18">
        <v>12</v>
      </c>
      <c r="N20" s="21">
        <f t="shared" si="4"/>
        <v>156</v>
      </c>
      <c r="O20" s="23">
        <f t="shared" si="5"/>
        <v>156</v>
      </c>
      <c r="P20" s="15"/>
    </row>
    <row r="21" spans="1:16" s="16" customFormat="1" ht="12" customHeight="1">
      <c r="A21" s="17">
        <v>28</v>
      </c>
      <c r="B21" s="178" t="s">
        <v>39</v>
      </c>
      <c r="C21" s="123">
        <v>184</v>
      </c>
      <c r="D21" s="122">
        <v>155</v>
      </c>
      <c r="E21" s="122">
        <v>160</v>
      </c>
      <c r="F21" s="122">
        <v>186</v>
      </c>
      <c r="G21" s="122">
        <v>223</v>
      </c>
      <c r="H21" s="122">
        <v>226</v>
      </c>
      <c r="I21" s="18">
        <f t="shared" si="0"/>
        <v>1134</v>
      </c>
      <c r="J21" s="19">
        <f t="shared" si="1"/>
        <v>189</v>
      </c>
      <c r="K21" s="20">
        <f t="shared" si="2"/>
        <v>226</v>
      </c>
      <c r="L21" s="20">
        <f t="shared" si="3"/>
        <v>71</v>
      </c>
      <c r="M21" s="18">
        <v>13</v>
      </c>
      <c r="N21" s="21">
        <f>MIN(C23:H23)</f>
        <v>169</v>
      </c>
      <c r="O21" s="23">
        <f>MIN(C23:H23)</f>
        <v>169</v>
      </c>
      <c r="P21" s="15"/>
    </row>
    <row r="22" spans="1:16" s="16" customFormat="1" ht="12" customHeight="1">
      <c r="A22" s="17">
        <v>1</v>
      </c>
      <c r="B22" s="178" t="s">
        <v>69</v>
      </c>
      <c r="C22" s="133">
        <v>188</v>
      </c>
      <c r="D22" s="125">
        <v>181</v>
      </c>
      <c r="E22" s="124">
        <v>193</v>
      </c>
      <c r="F22" s="125">
        <v>196</v>
      </c>
      <c r="G22" s="124">
        <v>171</v>
      </c>
      <c r="H22" s="125">
        <v>201</v>
      </c>
      <c r="I22" s="18">
        <f t="shared" si="0"/>
        <v>1130</v>
      </c>
      <c r="J22" s="19">
        <f t="shared" si="1"/>
        <v>188.33333333333334</v>
      </c>
      <c r="K22" s="20">
        <f t="shared" si="2"/>
        <v>201</v>
      </c>
      <c r="L22" s="20">
        <f t="shared" si="3"/>
        <v>30</v>
      </c>
      <c r="M22" s="18">
        <v>14</v>
      </c>
      <c r="N22" s="21">
        <f>MIN(C21:H21)</f>
        <v>155</v>
      </c>
      <c r="O22" s="23">
        <f>MIN(C21:H21)</f>
        <v>155</v>
      </c>
      <c r="P22" s="15"/>
    </row>
    <row r="23" spans="1:16" s="16" customFormat="1" ht="12" customHeight="1">
      <c r="A23" s="17">
        <v>39</v>
      </c>
      <c r="B23" s="178" t="s">
        <v>47</v>
      </c>
      <c r="C23" s="120">
        <v>226</v>
      </c>
      <c r="D23" s="127">
        <v>200</v>
      </c>
      <c r="E23" s="128">
        <v>170</v>
      </c>
      <c r="F23" s="127">
        <v>169</v>
      </c>
      <c r="G23" s="128">
        <v>173</v>
      </c>
      <c r="H23" s="127">
        <v>189</v>
      </c>
      <c r="I23" s="18">
        <f t="shared" si="0"/>
        <v>1127</v>
      </c>
      <c r="J23" s="19">
        <f t="shared" si="1"/>
        <v>187.83333333333334</v>
      </c>
      <c r="K23" s="20">
        <f t="shared" si="2"/>
        <v>226</v>
      </c>
      <c r="L23" s="20">
        <f t="shared" si="3"/>
        <v>57</v>
      </c>
      <c r="M23" s="18">
        <v>15</v>
      </c>
      <c r="N23" s="21">
        <f>MIN(C22:H22)</f>
        <v>171</v>
      </c>
      <c r="O23" s="23">
        <f>MIN(C22:H22)</f>
        <v>171</v>
      </c>
      <c r="P23" s="15"/>
    </row>
    <row r="24" spans="1:21" s="16" customFormat="1" ht="12" customHeight="1">
      <c r="A24" s="17">
        <v>37</v>
      </c>
      <c r="B24" s="182" t="s">
        <v>59</v>
      </c>
      <c r="C24" s="122">
        <v>163</v>
      </c>
      <c r="D24" s="121">
        <v>210</v>
      </c>
      <c r="E24" s="122">
        <v>223</v>
      </c>
      <c r="F24" s="121">
        <v>166</v>
      </c>
      <c r="G24" s="122">
        <v>172</v>
      </c>
      <c r="H24" s="123">
        <v>177</v>
      </c>
      <c r="I24" s="25">
        <f t="shared" si="0"/>
        <v>1111</v>
      </c>
      <c r="J24" s="19">
        <f t="shared" si="1"/>
        <v>185.16666666666666</v>
      </c>
      <c r="K24" s="20">
        <f t="shared" si="2"/>
        <v>223</v>
      </c>
      <c r="L24" s="20">
        <f t="shared" si="3"/>
        <v>60</v>
      </c>
      <c r="M24" s="18">
        <v>16</v>
      </c>
      <c r="N24" s="21">
        <f t="shared" si="4"/>
        <v>163</v>
      </c>
      <c r="O24" s="23">
        <f t="shared" si="5"/>
        <v>163</v>
      </c>
      <c r="P24" s="15"/>
      <c r="Q24" s="15"/>
      <c r="R24" s="15"/>
      <c r="S24" s="15"/>
      <c r="T24" s="15"/>
      <c r="U24" s="15"/>
    </row>
    <row r="25" spans="1:21" s="16" customFormat="1" ht="12" customHeight="1">
      <c r="A25" s="17">
        <v>25</v>
      </c>
      <c r="B25" s="160" t="s">
        <v>62</v>
      </c>
      <c r="C25" s="133">
        <v>182</v>
      </c>
      <c r="D25" s="125">
        <v>204</v>
      </c>
      <c r="E25" s="134">
        <v>173</v>
      </c>
      <c r="F25" s="124">
        <v>188</v>
      </c>
      <c r="G25" s="133">
        <v>182</v>
      </c>
      <c r="H25" s="125">
        <v>180</v>
      </c>
      <c r="I25" s="18">
        <f t="shared" si="0"/>
        <v>1109</v>
      </c>
      <c r="J25" s="19">
        <f t="shared" si="1"/>
        <v>184.83333333333334</v>
      </c>
      <c r="K25" s="20">
        <f t="shared" si="2"/>
        <v>204</v>
      </c>
      <c r="L25" s="20">
        <f t="shared" si="3"/>
        <v>31</v>
      </c>
      <c r="M25" s="18">
        <v>17</v>
      </c>
      <c r="N25" s="21">
        <f t="shared" si="4"/>
        <v>173</v>
      </c>
      <c r="O25" s="23">
        <f t="shared" si="5"/>
        <v>173</v>
      </c>
      <c r="P25" s="15"/>
      <c r="Q25" s="15"/>
      <c r="R25" s="15"/>
      <c r="S25" s="15"/>
      <c r="T25" s="15"/>
      <c r="U25" s="15"/>
    </row>
    <row r="26" spans="1:21" s="16" customFormat="1" ht="12" customHeight="1">
      <c r="A26" s="17">
        <v>6</v>
      </c>
      <c r="B26" s="162" t="s">
        <v>40</v>
      </c>
      <c r="C26" s="133">
        <v>165</v>
      </c>
      <c r="D26" s="125">
        <v>184</v>
      </c>
      <c r="E26" s="124">
        <v>168</v>
      </c>
      <c r="F26" s="125">
        <v>196</v>
      </c>
      <c r="G26" s="124">
        <v>179</v>
      </c>
      <c r="H26" s="125">
        <v>207</v>
      </c>
      <c r="I26" s="18">
        <f t="shared" si="0"/>
        <v>1099</v>
      </c>
      <c r="J26" s="19">
        <f t="shared" si="1"/>
        <v>183.16666666666666</v>
      </c>
      <c r="K26" s="20">
        <f t="shared" si="2"/>
        <v>207</v>
      </c>
      <c r="L26" s="20">
        <f t="shared" si="3"/>
        <v>42</v>
      </c>
      <c r="M26" s="18">
        <v>18</v>
      </c>
      <c r="N26" s="21">
        <f t="shared" si="4"/>
        <v>165</v>
      </c>
      <c r="O26" s="23">
        <f t="shared" si="5"/>
        <v>165</v>
      </c>
      <c r="P26" s="15"/>
      <c r="Q26" s="15"/>
      <c r="R26" s="15"/>
      <c r="S26" s="15"/>
      <c r="T26" s="15"/>
      <c r="U26" s="15"/>
    </row>
    <row r="27" spans="1:21" s="16" customFormat="1" ht="12" customHeight="1">
      <c r="A27" s="17">
        <v>21</v>
      </c>
      <c r="B27" s="163" t="s">
        <v>48</v>
      </c>
      <c r="C27" s="133">
        <v>137</v>
      </c>
      <c r="D27" s="125">
        <v>181</v>
      </c>
      <c r="E27" s="124">
        <v>177</v>
      </c>
      <c r="F27" s="125">
        <v>188</v>
      </c>
      <c r="G27" s="124">
        <v>192</v>
      </c>
      <c r="H27" s="125">
        <v>220</v>
      </c>
      <c r="I27" s="18">
        <f t="shared" si="0"/>
        <v>1095</v>
      </c>
      <c r="J27" s="19">
        <f t="shared" si="1"/>
        <v>182.5</v>
      </c>
      <c r="K27" s="20">
        <f t="shared" si="2"/>
        <v>220</v>
      </c>
      <c r="L27" s="20">
        <f t="shared" si="3"/>
        <v>83</v>
      </c>
      <c r="M27" s="18">
        <v>19</v>
      </c>
      <c r="N27" s="21">
        <f t="shared" si="4"/>
        <v>137</v>
      </c>
      <c r="O27" s="23">
        <f t="shared" si="5"/>
        <v>137</v>
      </c>
      <c r="P27" s="15"/>
      <c r="Q27" s="15"/>
      <c r="R27" s="15"/>
      <c r="S27" s="15"/>
      <c r="T27" s="15"/>
      <c r="U27" s="15"/>
    </row>
    <row r="28" spans="1:21" s="16" customFormat="1" ht="12" customHeight="1">
      <c r="A28" s="27">
        <v>20</v>
      </c>
      <c r="B28" s="164" t="s">
        <v>58</v>
      </c>
      <c r="C28" s="133">
        <v>175</v>
      </c>
      <c r="D28" s="125">
        <v>170</v>
      </c>
      <c r="E28" s="124">
        <v>159</v>
      </c>
      <c r="F28" s="125">
        <v>187</v>
      </c>
      <c r="G28" s="124">
        <v>173</v>
      </c>
      <c r="H28" s="125">
        <v>213</v>
      </c>
      <c r="I28" s="18">
        <f t="shared" si="0"/>
        <v>1077</v>
      </c>
      <c r="J28" s="19">
        <f t="shared" si="1"/>
        <v>179.5</v>
      </c>
      <c r="K28" s="20">
        <f t="shared" si="2"/>
        <v>213</v>
      </c>
      <c r="L28" s="20">
        <f t="shared" si="3"/>
        <v>54</v>
      </c>
      <c r="M28" s="18">
        <v>20</v>
      </c>
      <c r="N28" s="21">
        <f t="shared" si="4"/>
        <v>159</v>
      </c>
      <c r="O28" s="23">
        <f t="shared" si="5"/>
        <v>159</v>
      </c>
      <c r="P28" s="15"/>
      <c r="Q28" s="15"/>
      <c r="R28" s="15"/>
      <c r="S28" s="15"/>
      <c r="T28" s="15"/>
      <c r="U28" s="15"/>
    </row>
    <row r="29" spans="1:21" s="16" customFormat="1" ht="12" customHeight="1">
      <c r="A29" s="27">
        <v>24</v>
      </c>
      <c r="B29" s="165" t="s">
        <v>63</v>
      </c>
      <c r="C29" s="133">
        <v>204</v>
      </c>
      <c r="D29" s="125">
        <v>153</v>
      </c>
      <c r="E29" s="124">
        <v>187</v>
      </c>
      <c r="F29" s="125">
        <v>180</v>
      </c>
      <c r="G29" s="124">
        <v>204</v>
      </c>
      <c r="H29" s="125">
        <v>140</v>
      </c>
      <c r="I29" s="18">
        <f t="shared" si="0"/>
        <v>1068</v>
      </c>
      <c r="J29" s="19">
        <f t="shared" si="1"/>
        <v>178</v>
      </c>
      <c r="K29" s="20">
        <f t="shared" si="2"/>
        <v>204</v>
      </c>
      <c r="L29" s="20">
        <f t="shared" si="3"/>
        <v>64</v>
      </c>
      <c r="M29" s="18">
        <v>21</v>
      </c>
      <c r="N29" s="21">
        <f t="shared" si="4"/>
        <v>140</v>
      </c>
      <c r="O29" s="23">
        <f t="shared" si="5"/>
        <v>140</v>
      </c>
      <c r="P29" s="15"/>
      <c r="Q29" s="15"/>
      <c r="R29" s="15"/>
      <c r="S29" s="15"/>
      <c r="T29" s="15"/>
      <c r="U29" s="15"/>
    </row>
    <row r="30" spans="1:21" s="16" customFormat="1" ht="12" customHeight="1">
      <c r="A30" s="27">
        <v>38</v>
      </c>
      <c r="B30" s="162" t="s">
        <v>49</v>
      </c>
      <c r="C30" s="133">
        <v>169</v>
      </c>
      <c r="D30" s="125">
        <v>176</v>
      </c>
      <c r="E30" s="124">
        <v>168</v>
      </c>
      <c r="F30" s="125">
        <v>207</v>
      </c>
      <c r="G30" s="124">
        <v>174</v>
      </c>
      <c r="H30" s="125">
        <v>167</v>
      </c>
      <c r="I30" s="18">
        <f t="shared" si="0"/>
        <v>1061</v>
      </c>
      <c r="J30" s="19">
        <f t="shared" si="1"/>
        <v>176.83333333333334</v>
      </c>
      <c r="K30" s="20">
        <f t="shared" si="2"/>
        <v>207</v>
      </c>
      <c r="L30" s="20">
        <f t="shared" si="3"/>
        <v>40</v>
      </c>
      <c r="M30" s="18">
        <v>22</v>
      </c>
      <c r="N30" s="21">
        <f t="shared" si="4"/>
        <v>167</v>
      </c>
      <c r="O30" s="23">
        <f t="shared" si="5"/>
        <v>167</v>
      </c>
      <c r="P30" s="15"/>
      <c r="Q30" s="15"/>
      <c r="R30" s="15"/>
      <c r="S30" s="15"/>
      <c r="T30" s="15"/>
      <c r="U30" s="15"/>
    </row>
    <row r="31" spans="1:21" s="16" customFormat="1" ht="12" customHeight="1">
      <c r="A31" s="27">
        <v>11</v>
      </c>
      <c r="B31" s="165" t="s">
        <v>56</v>
      </c>
      <c r="C31" s="133">
        <v>171</v>
      </c>
      <c r="D31" s="125">
        <v>189</v>
      </c>
      <c r="E31" s="124">
        <v>186</v>
      </c>
      <c r="F31" s="125">
        <v>170</v>
      </c>
      <c r="G31" s="124">
        <v>188</v>
      </c>
      <c r="H31" s="125">
        <v>152</v>
      </c>
      <c r="I31" s="18">
        <f t="shared" si="0"/>
        <v>1056</v>
      </c>
      <c r="J31" s="19">
        <f t="shared" si="1"/>
        <v>176</v>
      </c>
      <c r="K31" s="20">
        <f t="shared" si="2"/>
        <v>189</v>
      </c>
      <c r="L31" s="20">
        <f t="shared" si="3"/>
        <v>37</v>
      </c>
      <c r="M31" s="18">
        <v>23</v>
      </c>
      <c r="N31" s="21">
        <f t="shared" si="4"/>
        <v>152</v>
      </c>
      <c r="O31" s="23">
        <f t="shared" si="5"/>
        <v>152</v>
      </c>
      <c r="P31" s="15"/>
      <c r="Q31" s="15"/>
      <c r="R31" s="15"/>
      <c r="S31" s="15"/>
      <c r="T31" s="15"/>
      <c r="U31" s="15"/>
    </row>
    <row r="32" spans="1:21" s="16" customFormat="1" ht="12" customHeight="1">
      <c r="A32" s="27">
        <v>13</v>
      </c>
      <c r="B32" s="162" t="s">
        <v>44</v>
      </c>
      <c r="C32" s="133">
        <v>152</v>
      </c>
      <c r="D32" s="125">
        <v>186</v>
      </c>
      <c r="E32" s="124">
        <v>188</v>
      </c>
      <c r="F32" s="125">
        <v>165</v>
      </c>
      <c r="G32" s="124">
        <v>139</v>
      </c>
      <c r="H32" s="125">
        <v>212</v>
      </c>
      <c r="I32" s="18">
        <f t="shared" si="0"/>
        <v>1042</v>
      </c>
      <c r="J32" s="19">
        <f t="shared" si="1"/>
        <v>173.66666666666666</v>
      </c>
      <c r="K32" s="20">
        <f t="shared" si="2"/>
        <v>212</v>
      </c>
      <c r="L32" s="20">
        <f t="shared" si="3"/>
        <v>73</v>
      </c>
      <c r="M32" s="18">
        <v>24</v>
      </c>
      <c r="N32" s="21">
        <f t="shared" si="4"/>
        <v>139</v>
      </c>
      <c r="O32" s="23">
        <f>MIN(C32:H32)</f>
        <v>139</v>
      </c>
      <c r="P32" s="15"/>
      <c r="Q32" s="15"/>
      <c r="R32" s="15"/>
      <c r="S32" s="15"/>
      <c r="T32" s="15"/>
      <c r="U32" s="15"/>
    </row>
    <row r="33" spans="1:21" s="16" customFormat="1" ht="12" customHeight="1">
      <c r="A33" s="27">
        <v>7</v>
      </c>
      <c r="B33" s="162" t="s">
        <v>33</v>
      </c>
      <c r="C33" s="133">
        <v>146</v>
      </c>
      <c r="D33" s="125">
        <v>135</v>
      </c>
      <c r="E33" s="124">
        <v>209</v>
      </c>
      <c r="F33" s="125">
        <v>170</v>
      </c>
      <c r="G33" s="124">
        <v>194</v>
      </c>
      <c r="H33" s="125">
        <v>178</v>
      </c>
      <c r="I33" s="18">
        <f t="shared" si="0"/>
        <v>1032</v>
      </c>
      <c r="J33" s="19">
        <f t="shared" si="1"/>
        <v>172</v>
      </c>
      <c r="K33" s="20">
        <f t="shared" si="2"/>
        <v>209</v>
      </c>
      <c r="L33" s="20">
        <f t="shared" si="3"/>
        <v>74</v>
      </c>
      <c r="M33" s="18">
        <v>25</v>
      </c>
      <c r="N33" s="21">
        <f t="shared" si="4"/>
        <v>135</v>
      </c>
      <c r="O33" s="23">
        <f>MIN(C33:H33)</f>
        <v>135</v>
      </c>
      <c r="P33" s="15"/>
      <c r="Q33" s="15"/>
      <c r="R33" s="15"/>
      <c r="S33" s="15"/>
      <c r="T33" s="15"/>
      <c r="U33" s="15"/>
    </row>
    <row r="34" spans="1:21" s="16" customFormat="1" ht="12" customHeight="1">
      <c r="A34" s="27">
        <v>15</v>
      </c>
      <c r="B34" s="162" t="s">
        <v>32</v>
      </c>
      <c r="C34" s="133">
        <v>161</v>
      </c>
      <c r="D34" s="125">
        <v>190</v>
      </c>
      <c r="E34" s="135">
        <v>159</v>
      </c>
      <c r="F34" s="125">
        <v>173</v>
      </c>
      <c r="G34" s="124">
        <v>190</v>
      </c>
      <c r="H34" s="125">
        <v>157</v>
      </c>
      <c r="I34" s="18">
        <f t="shared" si="0"/>
        <v>1030</v>
      </c>
      <c r="J34" s="19">
        <f t="shared" si="1"/>
        <v>171.66666666666666</v>
      </c>
      <c r="K34" s="20">
        <f t="shared" si="2"/>
        <v>190</v>
      </c>
      <c r="L34" s="20">
        <f t="shared" si="3"/>
        <v>33</v>
      </c>
      <c r="M34" s="18">
        <v>26</v>
      </c>
      <c r="N34" s="21">
        <f t="shared" si="4"/>
        <v>157</v>
      </c>
      <c r="O34" s="23">
        <f>MIN(C34:H34)</f>
        <v>157</v>
      </c>
      <c r="P34" s="15"/>
      <c r="Q34" s="15"/>
      <c r="R34" s="15"/>
      <c r="S34" s="15"/>
      <c r="T34" s="15"/>
      <c r="U34" s="15"/>
    </row>
    <row r="35" spans="1:21" s="16" customFormat="1" ht="12.75" customHeight="1">
      <c r="A35" s="27">
        <v>19</v>
      </c>
      <c r="B35" s="162" t="s">
        <v>51</v>
      </c>
      <c r="C35" s="133">
        <v>209</v>
      </c>
      <c r="D35" s="125">
        <v>188</v>
      </c>
      <c r="E35" s="124">
        <v>123</v>
      </c>
      <c r="F35" s="125">
        <v>147</v>
      </c>
      <c r="G35" s="124">
        <v>171</v>
      </c>
      <c r="H35" s="125">
        <v>168</v>
      </c>
      <c r="I35" s="18">
        <f t="shared" si="0"/>
        <v>1006</v>
      </c>
      <c r="J35" s="19">
        <f t="shared" si="1"/>
        <v>167.66666666666666</v>
      </c>
      <c r="K35" s="20">
        <f t="shared" si="2"/>
        <v>209</v>
      </c>
      <c r="L35" s="20">
        <f t="shared" si="3"/>
        <v>86</v>
      </c>
      <c r="M35" s="18">
        <v>27</v>
      </c>
      <c r="N35" s="21" t="e">
        <f>MIN(#REF!)</f>
        <v>#REF!</v>
      </c>
      <c r="O35" s="28"/>
      <c r="P35" s="15"/>
      <c r="Q35" s="15"/>
      <c r="R35" s="15"/>
      <c r="S35" s="15"/>
      <c r="T35" s="15"/>
      <c r="U35" s="15"/>
    </row>
    <row r="36" spans="1:21" s="16" customFormat="1" ht="12" customHeight="1" thickBot="1">
      <c r="A36" s="24">
        <v>22</v>
      </c>
      <c r="B36" s="166" t="s">
        <v>35</v>
      </c>
      <c r="C36" s="133">
        <v>172</v>
      </c>
      <c r="D36" s="125">
        <v>171</v>
      </c>
      <c r="E36" s="124">
        <v>186</v>
      </c>
      <c r="F36" s="125">
        <v>149</v>
      </c>
      <c r="G36" s="124">
        <v>166</v>
      </c>
      <c r="H36" s="125">
        <v>158</v>
      </c>
      <c r="I36" s="18">
        <f t="shared" si="0"/>
        <v>1002</v>
      </c>
      <c r="J36" s="19">
        <f t="shared" si="1"/>
        <v>167</v>
      </c>
      <c r="K36" s="20">
        <f t="shared" si="2"/>
        <v>186</v>
      </c>
      <c r="L36" s="20">
        <f t="shared" si="3"/>
        <v>37</v>
      </c>
      <c r="M36" s="18">
        <v>28</v>
      </c>
      <c r="N36" s="21">
        <f>MIN(C42:H42)</f>
        <v>0</v>
      </c>
      <c r="O36" s="29"/>
      <c r="P36" s="15"/>
      <c r="Q36" s="15"/>
      <c r="R36" s="15"/>
      <c r="S36" s="15"/>
      <c r="T36" s="15"/>
      <c r="U36" s="15"/>
    </row>
    <row r="37" spans="1:21" s="32" customFormat="1" ht="12" customHeight="1" thickBot="1">
      <c r="A37" s="27">
        <v>29</v>
      </c>
      <c r="B37" s="164" t="s">
        <v>64</v>
      </c>
      <c r="C37" s="133">
        <v>158</v>
      </c>
      <c r="D37" s="125">
        <v>170</v>
      </c>
      <c r="E37" s="124">
        <v>157</v>
      </c>
      <c r="F37" s="125">
        <v>167</v>
      </c>
      <c r="G37" s="124">
        <v>167</v>
      </c>
      <c r="H37" s="125">
        <v>157</v>
      </c>
      <c r="I37" s="18">
        <f t="shared" si="0"/>
        <v>976</v>
      </c>
      <c r="J37" s="19">
        <f t="shared" si="1"/>
        <v>162.66666666666666</v>
      </c>
      <c r="K37" s="20">
        <f t="shared" si="2"/>
        <v>170</v>
      </c>
      <c r="L37" s="20">
        <f t="shared" si="3"/>
        <v>13</v>
      </c>
      <c r="M37" s="18">
        <v>29</v>
      </c>
      <c r="N37" s="21">
        <f>MIN(C43:H43)</f>
        <v>1</v>
      </c>
      <c r="O37" s="30" t="s">
        <v>11</v>
      </c>
      <c r="P37" s="31"/>
      <c r="Q37" s="31"/>
      <c r="R37" s="31"/>
      <c r="S37" s="31"/>
      <c r="T37" s="31"/>
      <c r="U37" s="31"/>
    </row>
    <row r="38" spans="1:13" ht="12.75" customHeight="1" thickBot="1">
      <c r="A38" s="27">
        <v>36</v>
      </c>
      <c r="B38" s="167" t="s">
        <v>68</v>
      </c>
      <c r="C38" s="133">
        <v>124</v>
      </c>
      <c r="D38" s="125">
        <v>170</v>
      </c>
      <c r="E38" s="124">
        <v>172</v>
      </c>
      <c r="F38" s="125">
        <v>160</v>
      </c>
      <c r="G38" s="124">
        <v>188</v>
      </c>
      <c r="H38" s="125">
        <v>150</v>
      </c>
      <c r="I38" s="18">
        <f t="shared" si="0"/>
        <v>964</v>
      </c>
      <c r="J38" s="19">
        <f t="shared" si="1"/>
        <v>160.66666666666666</v>
      </c>
      <c r="K38" s="20">
        <f t="shared" si="2"/>
        <v>188</v>
      </c>
      <c r="L38" s="20">
        <f t="shared" si="3"/>
        <v>64</v>
      </c>
      <c r="M38" s="18">
        <v>30</v>
      </c>
    </row>
    <row r="39" spans="1:13" ht="12" customHeight="1" thickBot="1">
      <c r="A39" s="27">
        <v>40</v>
      </c>
      <c r="B39" s="161" t="s">
        <v>53</v>
      </c>
      <c r="C39" s="133">
        <v>167</v>
      </c>
      <c r="D39" s="125">
        <v>128</v>
      </c>
      <c r="E39" s="124">
        <v>150</v>
      </c>
      <c r="F39" s="125">
        <v>149</v>
      </c>
      <c r="G39" s="124">
        <v>204</v>
      </c>
      <c r="H39" s="125">
        <v>157</v>
      </c>
      <c r="I39" s="18">
        <f t="shared" si="0"/>
        <v>955</v>
      </c>
      <c r="J39" s="19">
        <f t="shared" si="1"/>
        <v>159.16666666666666</v>
      </c>
      <c r="K39" s="20">
        <f t="shared" si="2"/>
        <v>204</v>
      </c>
      <c r="L39" s="20">
        <f t="shared" si="3"/>
        <v>76</v>
      </c>
      <c r="M39" s="18">
        <v>31</v>
      </c>
    </row>
    <row r="40" spans="1:13" ht="12" customHeight="1" thickBot="1">
      <c r="A40" s="27">
        <v>26</v>
      </c>
      <c r="B40" s="167" t="s">
        <v>71</v>
      </c>
      <c r="C40" s="133">
        <v>151</v>
      </c>
      <c r="D40" s="125">
        <v>163</v>
      </c>
      <c r="E40" s="124">
        <v>146</v>
      </c>
      <c r="F40" s="125">
        <v>146</v>
      </c>
      <c r="G40" s="124">
        <v>152</v>
      </c>
      <c r="H40" s="125">
        <v>155</v>
      </c>
      <c r="I40" s="18">
        <f t="shared" si="0"/>
        <v>913</v>
      </c>
      <c r="J40" s="19">
        <f t="shared" si="1"/>
        <v>152.16666666666666</v>
      </c>
      <c r="K40" s="20">
        <f t="shared" si="2"/>
        <v>163</v>
      </c>
      <c r="L40" s="20">
        <f t="shared" si="3"/>
        <v>17</v>
      </c>
      <c r="M40" s="18">
        <v>32</v>
      </c>
    </row>
    <row r="41" spans="1:13" ht="12" customHeight="1" thickBot="1">
      <c r="A41" s="27">
        <v>3</v>
      </c>
      <c r="B41" s="167" t="s">
        <v>36</v>
      </c>
      <c r="C41" s="125">
        <v>130</v>
      </c>
      <c r="D41" s="125">
        <v>136</v>
      </c>
      <c r="E41" s="125">
        <v>147</v>
      </c>
      <c r="F41" s="125">
        <v>153</v>
      </c>
      <c r="G41" s="125">
        <v>141</v>
      </c>
      <c r="H41" s="125">
        <v>134</v>
      </c>
      <c r="I41" s="18">
        <f t="shared" si="0"/>
        <v>841</v>
      </c>
      <c r="J41" s="19">
        <f t="shared" si="1"/>
        <v>140.16666666666666</v>
      </c>
      <c r="K41" s="20">
        <f t="shared" si="2"/>
        <v>153</v>
      </c>
      <c r="L41" s="20">
        <f t="shared" si="3"/>
        <v>23</v>
      </c>
      <c r="M41" s="25">
        <v>33</v>
      </c>
    </row>
    <row r="42" spans="1:13" ht="12" customHeight="1" thickBot="1">
      <c r="A42" s="153"/>
      <c r="B42" s="154"/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55"/>
    </row>
    <row r="43" spans="1:13" ht="12" customHeight="1" thickBot="1">
      <c r="A43" s="33"/>
      <c r="B43" s="34" t="s">
        <v>4</v>
      </c>
      <c r="C43" s="35">
        <v>1</v>
      </c>
      <c r="D43" s="35">
        <v>2</v>
      </c>
      <c r="E43" s="35">
        <v>3</v>
      </c>
      <c r="F43" s="35">
        <v>4</v>
      </c>
      <c r="G43" s="35">
        <v>5</v>
      </c>
      <c r="H43" s="35">
        <v>6</v>
      </c>
      <c r="I43" s="36" t="s">
        <v>5</v>
      </c>
      <c r="J43" s="36" t="s">
        <v>6</v>
      </c>
      <c r="K43" s="36" t="s">
        <v>7</v>
      </c>
      <c r="L43" s="36" t="s">
        <v>8</v>
      </c>
      <c r="M43" s="36" t="s">
        <v>9</v>
      </c>
    </row>
    <row r="44" spans="1:13" ht="12" customHeight="1" thickBot="1">
      <c r="A44" s="24">
        <v>16</v>
      </c>
      <c r="B44" s="136" t="s">
        <v>41</v>
      </c>
      <c r="C44" s="37">
        <v>160</v>
      </c>
      <c r="D44" s="38">
        <v>207</v>
      </c>
      <c r="E44" s="39">
        <v>167</v>
      </c>
      <c r="F44" s="38">
        <v>180</v>
      </c>
      <c r="G44" s="39">
        <v>182</v>
      </c>
      <c r="H44" s="38">
        <v>192</v>
      </c>
      <c r="I44" s="40">
        <f aca="true" t="shared" si="6" ref="I44:I50">IF(C44&lt;&gt;"",SUM(C44:H44),"")</f>
        <v>1088</v>
      </c>
      <c r="J44" s="41">
        <f aca="true" t="shared" si="7" ref="J44:J50">IF(C44&lt;&gt;"",AVERAGE(C44:H44),"")</f>
        <v>181.33333333333334</v>
      </c>
      <c r="K44" s="42">
        <f aca="true" t="shared" si="8" ref="K44:K50">IF(C44&lt;&gt;"",MAX(C44:H44),"")</f>
        <v>207</v>
      </c>
      <c r="L44" s="42">
        <f aca="true" t="shared" si="9" ref="L44:L50">IF(D44&lt;&gt;"",MAX(C44:H44)-MIN(C44:H44),"")</f>
        <v>47</v>
      </c>
      <c r="M44" s="40">
        <v>1</v>
      </c>
    </row>
    <row r="45" spans="1:13" ht="12" customHeight="1" thickBot="1">
      <c r="A45" s="24">
        <v>4</v>
      </c>
      <c r="B45" s="137" t="s">
        <v>61</v>
      </c>
      <c r="C45" s="43">
        <v>165</v>
      </c>
      <c r="D45" s="44">
        <v>139</v>
      </c>
      <c r="E45" s="39">
        <v>156</v>
      </c>
      <c r="F45" s="38">
        <v>177</v>
      </c>
      <c r="G45" s="39">
        <v>186</v>
      </c>
      <c r="H45" s="38">
        <v>174</v>
      </c>
      <c r="I45" s="40">
        <f t="shared" si="6"/>
        <v>997</v>
      </c>
      <c r="J45" s="41">
        <f t="shared" si="7"/>
        <v>166.16666666666666</v>
      </c>
      <c r="K45" s="45">
        <f t="shared" si="8"/>
        <v>186</v>
      </c>
      <c r="L45" s="45">
        <f t="shared" si="9"/>
        <v>47</v>
      </c>
      <c r="M45" s="46">
        <v>2</v>
      </c>
    </row>
    <row r="46" spans="1:13" ht="12" customHeight="1" thickBot="1">
      <c r="A46" s="55">
        <v>9</v>
      </c>
      <c r="B46" s="136" t="s">
        <v>38</v>
      </c>
      <c r="C46" s="47">
        <v>148</v>
      </c>
      <c r="D46" s="48">
        <v>164</v>
      </c>
      <c r="E46" s="48">
        <v>160</v>
      </c>
      <c r="F46" s="49">
        <v>177</v>
      </c>
      <c r="G46" s="47">
        <v>162</v>
      </c>
      <c r="H46" s="49">
        <v>179</v>
      </c>
      <c r="I46" s="40">
        <f t="shared" si="6"/>
        <v>990</v>
      </c>
      <c r="J46" s="41">
        <f t="shared" si="7"/>
        <v>165</v>
      </c>
      <c r="K46" s="45">
        <f t="shared" si="8"/>
        <v>179</v>
      </c>
      <c r="L46" s="45">
        <f t="shared" si="9"/>
        <v>31</v>
      </c>
      <c r="M46" s="40">
        <v>3</v>
      </c>
    </row>
    <row r="47" spans="1:13" ht="12" customHeight="1" thickBot="1">
      <c r="A47" s="52">
        <v>23</v>
      </c>
      <c r="B47" s="137" t="s">
        <v>67</v>
      </c>
      <c r="C47" s="37">
        <v>145</v>
      </c>
      <c r="D47" s="38">
        <v>165</v>
      </c>
      <c r="E47" s="50">
        <v>191</v>
      </c>
      <c r="F47" s="51">
        <v>167</v>
      </c>
      <c r="G47" s="50">
        <v>150</v>
      </c>
      <c r="H47" s="51">
        <v>158</v>
      </c>
      <c r="I47" s="40">
        <f t="shared" si="6"/>
        <v>976</v>
      </c>
      <c r="J47" s="41">
        <f t="shared" si="7"/>
        <v>162.66666666666666</v>
      </c>
      <c r="K47" s="45">
        <f t="shared" si="8"/>
        <v>191</v>
      </c>
      <c r="L47" s="45">
        <f t="shared" si="9"/>
        <v>46</v>
      </c>
      <c r="M47" s="46">
        <v>4</v>
      </c>
    </row>
    <row r="48" spans="1:13" ht="12" customHeight="1" thickBot="1">
      <c r="A48" s="26">
        <v>30</v>
      </c>
      <c r="B48" s="118" t="s">
        <v>34</v>
      </c>
      <c r="C48" s="48">
        <v>148</v>
      </c>
      <c r="D48" s="49">
        <v>161</v>
      </c>
      <c r="E48" s="47">
        <v>199</v>
      </c>
      <c r="F48" s="49">
        <v>150</v>
      </c>
      <c r="G48" s="47">
        <v>157</v>
      </c>
      <c r="H48" s="49">
        <v>160</v>
      </c>
      <c r="I48" s="40">
        <f t="shared" si="6"/>
        <v>975</v>
      </c>
      <c r="J48" s="41">
        <f t="shared" si="7"/>
        <v>162.5</v>
      </c>
      <c r="K48" s="45">
        <f t="shared" si="8"/>
        <v>199</v>
      </c>
      <c r="L48" s="45">
        <f t="shared" si="9"/>
        <v>51</v>
      </c>
      <c r="M48" s="40">
        <v>5</v>
      </c>
    </row>
    <row r="49" spans="1:13" ht="12" customHeight="1" thickBot="1">
      <c r="A49" s="52">
        <v>27</v>
      </c>
      <c r="B49" s="119" t="s">
        <v>54</v>
      </c>
      <c r="C49" s="37">
        <v>169</v>
      </c>
      <c r="D49" s="38">
        <v>166</v>
      </c>
      <c r="E49" s="39">
        <v>150</v>
      </c>
      <c r="F49" s="38">
        <v>163</v>
      </c>
      <c r="G49" s="39">
        <v>134</v>
      </c>
      <c r="H49" s="38">
        <v>146</v>
      </c>
      <c r="I49" s="40">
        <f t="shared" si="6"/>
        <v>928</v>
      </c>
      <c r="J49" s="41">
        <f t="shared" si="7"/>
        <v>154.66666666666666</v>
      </c>
      <c r="K49" s="45">
        <f t="shared" si="8"/>
        <v>169</v>
      </c>
      <c r="L49" s="45">
        <f t="shared" si="9"/>
        <v>35</v>
      </c>
      <c r="M49" s="46">
        <v>6</v>
      </c>
    </row>
    <row r="50" spans="1:13" ht="12" customHeight="1" thickBot="1">
      <c r="A50" s="53">
        <v>5</v>
      </c>
      <c r="B50" s="138" t="s">
        <v>52</v>
      </c>
      <c r="C50" s="39">
        <v>120</v>
      </c>
      <c r="D50" s="38">
        <v>121</v>
      </c>
      <c r="E50" s="39">
        <v>128</v>
      </c>
      <c r="F50" s="38">
        <v>138</v>
      </c>
      <c r="G50" s="39">
        <v>125</v>
      </c>
      <c r="H50" s="38">
        <v>135</v>
      </c>
      <c r="I50" s="40">
        <f t="shared" si="6"/>
        <v>767</v>
      </c>
      <c r="J50" s="41">
        <f t="shared" si="7"/>
        <v>127.83333333333333</v>
      </c>
      <c r="K50" s="45">
        <f t="shared" si="8"/>
        <v>138</v>
      </c>
      <c r="L50" s="54">
        <f t="shared" si="9"/>
        <v>18</v>
      </c>
      <c r="M50" s="40">
        <v>7</v>
      </c>
    </row>
    <row r="58" ht="12.75">
      <c r="C58" s="56"/>
    </row>
    <row r="59" ht="12.75">
      <c r="C59" s="56"/>
    </row>
    <row r="60" ht="12.75">
      <c r="C60" s="56"/>
    </row>
    <row r="61" ht="12.75">
      <c r="C61" s="56"/>
    </row>
    <row r="62" ht="12.75">
      <c r="C62" s="56"/>
    </row>
    <row r="63" ht="12.75">
      <c r="C63" s="56"/>
    </row>
    <row r="64" ht="12.75">
      <c r="C64" s="56"/>
    </row>
  </sheetData>
  <sheetProtection selectLockedCells="1" selectUnlockedCells="1"/>
  <mergeCells count="1">
    <mergeCell ref="A42:M42"/>
  </mergeCells>
  <conditionalFormatting sqref="C9:H20 C24:H33">
    <cfRule type="cellIs" priority="1" dxfId="7" operator="equal" stopIfTrue="1">
      <formula>$N9</formula>
    </cfRule>
    <cfRule type="cellIs" priority="2" dxfId="8" operator="equal" stopIfTrue="1">
      <formula>$K9</formula>
    </cfRule>
  </conditionalFormatting>
  <conditionalFormatting sqref="C21:H22">
    <cfRule type="cellIs" priority="3" dxfId="7" operator="equal" stopIfTrue="1">
      <formula>$N22</formula>
    </cfRule>
    <cfRule type="cellIs" priority="4" dxfId="8" operator="equal" stopIfTrue="1">
      <formula>$K21</formula>
    </cfRule>
  </conditionalFormatting>
  <conditionalFormatting sqref="C23:H23">
    <cfRule type="cellIs" priority="5" dxfId="7" operator="equal" stopIfTrue="1">
      <formula>$N21</formula>
    </cfRule>
    <cfRule type="cellIs" priority="6" dxfId="8" operator="equal" stopIfTrue="1">
      <formula>$K23</formula>
    </cfRule>
  </conditionalFormatting>
  <conditionalFormatting sqref="C34:H34">
    <cfRule type="cellIs" priority="7" dxfId="7" operator="equal" stopIfTrue="1">
      <formula>$N14</formula>
    </cfRule>
    <cfRule type="cellIs" priority="8" dxfId="8" operator="equal" stopIfTrue="1">
      <formula>$K34</formula>
    </cfRule>
  </conditionalFormatting>
  <conditionalFormatting sqref="C37:H41">
    <cfRule type="cellIs" priority="17" dxfId="7" operator="equal" stopIfTrue="1">
      <formula>$N21</formula>
    </cfRule>
    <cfRule type="cellIs" priority="18" dxfId="8" operator="equal" stopIfTrue="1">
      <formula>$K37</formula>
    </cfRule>
  </conditionalFormatting>
  <conditionalFormatting sqref="C44:H50">
    <cfRule type="cellIs" priority="19" dxfId="7" operator="equal" stopIfTrue="1">
      <formula>#REF!</formula>
    </cfRule>
    <cfRule type="cellIs" priority="20" dxfId="0" operator="equal" stopIfTrue="1">
      <formula>$K44</formula>
    </cfRule>
  </conditionalFormatting>
  <conditionalFormatting sqref="B9:B25 B44:B47 B38:B41">
    <cfRule type="expression" priority="33" dxfId="0" stopIfTrue="1">
      <formula>(C9&gt;0)</formula>
    </cfRule>
  </conditionalFormatting>
  <printOptions/>
  <pageMargins left="0.21805555555555556" right="0.12222222222222222" top="0.10972222222222222" bottom="0.06875" header="0.5118055555555555" footer="0.5118055555555555"/>
  <pageSetup horizontalDpi="300" verticalDpi="300" orientation="portrait" paperSize="9" scale="80" r:id="rId4"/>
  <drawing r:id="rId3"/>
  <legacyDrawing r:id="rId2"/>
  <oleObjects>
    <oleObject progId="Рисунок Microsoft Word" shapeId="3071854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rgb="FFFFFF00"/>
  </sheetPr>
  <dimension ref="A1:AM42"/>
  <sheetViews>
    <sheetView zoomScale="85" zoomScaleNormal="85" zoomScalePageLayoutView="0" workbookViewId="0" topLeftCell="A12">
      <selection activeCell="Y13" sqref="Y13"/>
    </sheetView>
  </sheetViews>
  <sheetFormatPr defaultColWidth="9.140625" defaultRowHeight="12.75"/>
  <cols>
    <col min="1" max="1" width="3.57421875" style="0" customWidth="1"/>
    <col min="2" max="2" width="17.57421875" style="0" customWidth="1"/>
    <col min="3" max="3" width="6.7109375" style="0" customWidth="1"/>
    <col min="4" max="4" width="7.00390625" style="0" customWidth="1"/>
    <col min="5" max="5" width="8.57421875" style="0" customWidth="1"/>
    <col min="6" max="6" width="5.28125" style="0" customWidth="1"/>
    <col min="7" max="7" width="5.57421875" style="0" customWidth="1"/>
    <col min="8" max="9" width="5.00390625" style="0" customWidth="1"/>
    <col min="10" max="11" width="4.8515625" style="0" customWidth="1"/>
    <col min="12" max="12" width="5.00390625" style="0" customWidth="1"/>
    <col min="13" max="14" width="4.8515625" style="0" customWidth="1"/>
    <col min="15" max="15" width="4.7109375" style="0" customWidth="1"/>
    <col min="16" max="16" width="5.00390625" style="0" customWidth="1"/>
    <col min="17" max="17" width="4.7109375" style="0" customWidth="1"/>
    <col min="18" max="18" width="4.8515625" style="0" customWidth="1"/>
    <col min="19" max="19" width="4.7109375" style="0" customWidth="1"/>
    <col min="20" max="20" width="5.28125" style="0" customWidth="1"/>
    <col min="21" max="21" width="9.7109375" style="0" customWidth="1"/>
    <col min="22" max="22" width="5.7109375" style="0" customWidth="1"/>
    <col min="23" max="23" width="4.140625" style="0" customWidth="1"/>
  </cols>
  <sheetData>
    <row r="1" spans="2:20" ht="11.25" customHeight="1">
      <c r="B1" s="57"/>
      <c r="C1" s="57"/>
      <c r="D1" s="57"/>
      <c r="E1" s="57"/>
      <c r="F1" s="57"/>
      <c r="G1" s="57"/>
      <c r="H1" s="1"/>
      <c r="I1" s="1"/>
      <c r="J1" s="1"/>
      <c r="K1" s="1"/>
      <c r="L1" s="1"/>
      <c r="M1" s="1"/>
      <c r="N1" s="1"/>
      <c r="O1" s="1"/>
      <c r="P1" s="1"/>
      <c r="Q1" s="2" t="s">
        <v>0</v>
      </c>
      <c r="T1" s="58"/>
    </row>
    <row r="2" spans="2:23" ht="22.5" customHeight="1">
      <c r="B2" s="59"/>
      <c r="C2" s="60"/>
      <c r="D2" s="59"/>
      <c r="E2" s="59"/>
      <c r="F2" s="59" t="s">
        <v>12</v>
      </c>
      <c r="G2" s="59"/>
      <c r="H2" s="61"/>
      <c r="I2" s="61"/>
      <c r="J2" s="61"/>
      <c r="K2" s="61"/>
      <c r="L2" s="61"/>
      <c r="M2" s="61"/>
      <c r="N2" s="61"/>
      <c r="O2" s="61"/>
      <c r="P2" s="61"/>
      <c r="Q2" s="2" t="s">
        <v>1</v>
      </c>
      <c r="W2" s="58"/>
    </row>
    <row r="3" spans="2:17" ht="28.5" customHeight="1">
      <c r="B3" s="59"/>
      <c r="C3" s="59"/>
      <c r="D3" s="59"/>
      <c r="E3" s="59"/>
      <c r="F3" s="59"/>
      <c r="G3" s="62" t="s">
        <v>72</v>
      </c>
      <c r="H3" s="62"/>
      <c r="I3" s="61"/>
      <c r="Q3" s="2" t="s">
        <v>2</v>
      </c>
    </row>
    <row r="4" spans="1:22" ht="14.25" customHeight="1">
      <c r="A4" s="158" t="s">
        <v>13</v>
      </c>
      <c r="B4" s="158" t="s">
        <v>14</v>
      </c>
      <c r="C4" s="157" t="s">
        <v>15</v>
      </c>
      <c r="D4" s="157" t="s">
        <v>16</v>
      </c>
      <c r="E4" s="157" t="s">
        <v>17</v>
      </c>
      <c r="F4" s="159" t="s">
        <v>18</v>
      </c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7" t="s">
        <v>19</v>
      </c>
      <c r="U4" s="157" t="s">
        <v>20</v>
      </c>
      <c r="V4" s="158" t="s">
        <v>21</v>
      </c>
    </row>
    <row r="5" spans="1:22" ht="17.25" customHeight="1" thickTop="1">
      <c r="A5" s="158"/>
      <c r="B5" s="158"/>
      <c r="C5" s="158"/>
      <c r="D5" s="158"/>
      <c r="E5" s="158"/>
      <c r="F5" s="63">
        <v>7</v>
      </c>
      <c r="G5" s="64" t="s">
        <v>22</v>
      </c>
      <c r="H5" s="63">
        <v>8</v>
      </c>
      <c r="I5" s="64" t="s">
        <v>22</v>
      </c>
      <c r="J5" s="63">
        <v>9</v>
      </c>
      <c r="K5" s="64" t="s">
        <v>22</v>
      </c>
      <c r="L5" s="63">
        <v>10</v>
      </c>
      <c r="M5" s="64" t="s">
        <v>22</v>
      </c>
      <c r="N5" s="63">
        <v>11</v>
      </c>
      <c r="O5" s="64" t="s">
        <v>22</v>
      </c>
      <c r="P5" s="63">
        <v>12</v>
      </c>
      <c r="Q5" s="64" t="s">
        <v>22</v>
      </c>
      <c r="R5" s="63">
        <v>13</v>
      </c>
      <c r="S5" s="64" t="s">
        <v>22</v>
      </c>
      <c r="T5" s="157"/>
      <c r="U5" s="157"/>
      <c r="V5" s="157"/>
    </row>
    <row r="6" spans="1:22" ht="14.25" customHeight="1">
      <c r="A6" s="173">
        <v>4</v>
      </c>
      <c r="B6" s="140" t="s">
        <v>65</v>
      </c>
      <c r="C6" s="174">
        <f>квалификация!I12</f>
        <v>1234</v>
      </c>
      <c r="D6" s="175">
        <f aca="true" t="shared" si="0" ref="D6:D21">SUM(C6,F6:S6)</f>
        <v>2778</v>
      </c>
      <c r="E6" s="176">
        <f aca="true" t="shared" si="1" ref="E6:E21">SUM(C6,F6,H6,J6,L6,N6,P6,R6)/(13-COUNTBLANK(F6:S6)/2)</f>
        <v>202.15384615384616</v>
      </c>
      <c r="F6" s="177">
        <v>233</v>
      </c>
      <c r="G6" s="177">
        <v>30</v>
      </c>
      <c r="H6" s="177">
        <v>217</v>
      </c>
      <c r="I6" s="177">
        <v>30</v>
      </c>
      <c r="J6" s="177">
        <v>176</v>
      </c>
      <c r="K6" s="177">
        <v>0</v>
      </c>
      <c r="L6" s="177">
        <v>181</v>
      </c>
      <c r="M6" s="177">
        <v>30</v>
      </c>
      <c r="N6" s="177">
        <v>210</v>
      </c>
      <c r="O6" s="177">
        <v>30</v>
      </c>
      <c r="P6" s="177">
        <v>201</v>
      </c>
      <c r="Q6" s="177">
        <v>30</v>
      </c>
      <c r="R6" s="177">
        <v>176</v>
      </c>
      <c r="S6" s="177">
        <v>0</v>
      </c>
      <c r="T6" s="175">
        <f aca="true" t="shared" si="2" ref="T6:T21">SUM(G6,I6,K6,M6,S6,O6,Q6)</f>
        <v>150</v>
      </c>
      <c r="U6" s="176">
        <f aca="true" t="shared" si="3" ref="U6:U21">IF(F6&lt;&gt;"",AVERAGE(F6,H6,J6,L6,R6,N6,P6),"")</f>
        <v>199.14285714285714</v>
      </c>
      <c r="V6" s="150">
        <v>1</v>
      </c>
    </row>
    <row r="7" spans="1:22" ht="19.5" thickBot="1">
      <c r="A7" s="168">
        <v>2</v>
      </c>
      <c r="B7" s="169" t="s">
        <v>70</v>
      </c>
      <c r="C7" s="170">
        <f>квалификация!I10</f>
        <v>1270</v>
      </c>
      <c r="D7" s="171">
        <f t="shared" si="0"/>
        <v>2749</v>
      </c>
      <c r="E7" s="172">
        <f t="shared" si="1"/>
        <v>204.53846153846155</v>
      </c>
      <c r="F7" s="76">
        <v>179</v>
      </c>
      <c r="G7" s="76">
        <v>0</v>
      </c>
      <c r="H7" s="76">
        <v>263</v>
      </c>
      <c r="I7" s="76">
        <v>30</v>
      </c>
      <c r="J7" s="76">
        <v>191</v>
      </c>
      <c r="K7" s="76">
        <v>30</v>
      </c>
      <c r="L7" s="76">
        <v>191</v>
      </c>
      <c r="M7" s="76">
        <v>0</v>
      </c>
      <c r="N7" s="76">
        <v>175</v>
      </c>
      <c r="O7" s="76">
        <v>0</v>
      </c>
      <c r="P7" s="76">
        <v>178</v>
      </c>
      <c r="Q7" s="76">
        <v>0</v>
      </c>
      <c r="R7" s="76">
        <v>212</v>
      </c>
      <c r="S7" s="76">
        <v>30</v>
      </c>
      <c r="T7" s="171">
        <f t="shared" si="2"/>
        <v>90</v>
      </c>
      <c r="U7" s="172">
        <f t="shared" si="3"/>
        <v>198.42857142857142</v>
      </c>
      <c r="V7" s="170">
        <v>2</v>
      </c>
    </row>
    <row r="8" spans="1:22" ht="19.5" thickBot="1">
      <c r="A8" s="65">
        <v>6</v>
      </c>
      <c r="B8" s="139" t="s">
        <v>50</v>
      </c>
      <c r="C8" s="66">
        <f>квалификация!I14</f>
        <v>1213</v>
      </c>
      <c r="D8" s="67">
        <f t="shared" si="0"/>
        <v>2739</v>
      </c>
      <c r="E8" s="68">
        <f t="shared" si="1"/>
        <v>199.15384615384616</v>
      </c>
      <c r="F8" s="69">
        <v>247</v>
      </c>
      <c r="G8" s="70">
        <v>30</v>
      </c>
      <c r="H8" s="69">
        <v>138</v>
      </c>
      <c r="I8" s="69">
        <v>0</v>
      </c>
      <c r="J8" s="69">
        <v>187</v>
      </c>
      <c r="K8" s="69">
        <v>30</v>
      </c>
      <c r="L8" s="69">
        <v>202</v>
      </c>
      <c r="M8" s="71">
        <v>30</v>
      </c>
      <c r="N8" s="71">
        <v>177</v>
      </c>
      <c r="O8" s="71">
        <v>30</v>
      </c>
      <c r="P8" s="71">
        <v>169</v>
      </c>
      <c r="Q8" s="71">
        <v>0</v>
      </c>
      <c r="R8" s="69">
        <v>256</v>
      </c>
      <c r="S8" s="69">
        <v>30</v>
      </c>
      <c r="T8" s="67">
        <f t="shared" si="2"/>
        <v>150</v>
      </c>
      <c r="U8" s="68">
        <f t="shared" si="3"/>
        <v>196.57142857142858</v>
      </c>
      <c r="V8" s="66">
        <v>3</v>
      </c>
    </row>
    <row r="9" spans="1:23" ht="19.5" thickBot="1">
      <c r="A9" s="65">
        <v>1</v>
      </c>
      <c r="B9" s="139" t="s">
        <v>43</v>
      </c>
      <c r="C9" s="66">
        <f>квалификация!I9</f>
        <v>1278</v>
      </c>
      <c r="D9" s="67">
        <f t="shared" si="0"/>
        <v>2734</v>
      </c>
      <c r="E9" s="68">
        <f t="shared" si="1"/>
        <v>203.3846153846154</v>
      </c>
      <c r="F9" s="69">
        <v>162</v>
      </c>
      <c r="G9" s="69">
        <v>0</v>
      </c>
      <c r="H9" s="69">
        <v>232</v>
      </c>
      <c r="I9" s="69">
        <v>30</v>
      </c>
      <c r="J9" s="69">
        <v>213</v>
      </c>
      <c r="K9" s="69">
        <v>30</v>
      </c>
      <c r="L9" s="69">
        <v>204</v>
      </c>
      <c r="M9" s="69">
        <v>30</v>
      </c>
      <c r="N9" s="69">
        <v>169</v>
      </c>
      <c r="O9" s="69">
        <v>0</v>
      </c>
      <c r="P9" s="69">
        <v>182</v>
      </c>
      <c r="Q9" s="69">
        <v>0</v>
      </c>
      <c r="R9" s="69">
        <v>204</v>
      </c>
      <c r="S9" s="69">
        <v>0</v>
      </c>
      <c r="T9" s="67">
        <f t="shared" si="2"/>
        <v>90</v>
      </c>
      <c r="U9" s="68">
        <f t="shared" si="3"/>
        <v>195.14285714285714</v>
      </c>
      <c r="V9" s="66">
        <v>4</v>
      </c>
      <c r="W9" s="72"/>
    </row>
    <row r="10" spans="1:23" ht="19.5" thickBot="1">
      <c r="A10" s="65">
        <v>7</v>
      </c>
      <c r="B10" s="141" t="s">
        <v>55</v>
      </c>
      <c r="C10" s="66">
        <f>квалификация!I15</f>
        <v>1202</v>
      </c>
      <c r="D10" s="67">
        <f t="shared" si="0"/>
        <v>2710</v>
      </c>
      <c r="E10" s="68">
        <f t="shared" si="1"/>
        <v>196.92307692307693</v>
      </c>
      <c r="F10" s="69">
        <v>145</v>
      </c>
      <c r="G10" s="69">
        <v>0</v>
      </c>
      <c r="H10" s="69">
        <v>198</v>
      </c>
      <c r="I10" s="69">
        <v>0</v>
      </c>
      <c r="J10" s="69">
        <v>213</v>
      </c>
      <c r="K10" s="69">
        <v>30</v>
      </c>
      <c r="L10" s="69">
        <v>218</v>
      </c>
      <c r="M10" s="69">
        <v>30</v>
      </c>
      <c r="N10" s="69">
        <v>194</v>
      </c>
      <c r="O10" s="69">
        <v>30</v>
      </c>
      <c r="P10" s="78">
        <v>213</v>
      </c>
      <c r="Q10" s="69">
        <v>30</v>
      </c>
      <c r="R10" s="69">
        <v>177</v>
      </c>
      <c r="S10" s="69">
        <v>30</v>
      </c>
      <c r="T10" s="67">
        <f t="shared" si="2"/>
        <v>150</v>
      </c>
      <c r="U10" s="68">
        <f t="shared" si="3"/>
        <v>194</v>
      </c>
      <c r="V10" s="66">
        <v>5</v>
      </c>
      <c r="W10" s="72"/>
    </row>
    <row r="11" spans="1:23" ht="19.5" thickBot="1">
      <c r="A11" s="65">
        <v>3</v>
      </c>
      <c r="B11" s="139" t="s">
        <v>42</v>
      </c>
      <c r="C11" s="66">
        <f>квалификация!I11</f>
        <v>1236</v>
      </c>
      <c r="D11" s="67">
        <f t="shared" si="0"/>
        <v>2671</v>
      </c>
      <c r="E11" s="68">
        <f t="shared" si="1"/>
        <v>196.23076923076923</v>
      </c>
      <c r="F11" s="69">
        <v>182</v>
      </c>
      <c r="G11" s="69">
        <v>0</v>
      </c>
      <c r="H11" s="69">
        <v>175</v>
      </c>
      <c r="I11" s="69">
        <v>30</v>
      </c>
      <c r="J11" s="69">
        <v>204</v>
      </c>
      <c r="K11" s="69">
        <v>30</v>
      </c>
      <c r="L11" s="69">
        <v>146</v>
      </c>
      <c r="M11" s="69">
        <v>0</v>
      </c>
      <c r="N11" s="69">
        <v>189</v>
      </c>
      <c r="O11" s="69">
        <v>0</v>
      </c>
      <c r="P11" s="69">
        <v>184</v>
      </c>
      <c r="Q11" s="69">
        <v>30</v>
      </c>
      <c r="R11" s="69">
        <v>235</v>
      </c>
      <c r="S11" s="69">
        <v>30</v>
      </c>
      <c r="T11" s="67">
        <f t="shared" si="2"/>
        <v>120</v>
      </c>
      <c r="U11" s="68">
        <f t="shared" si="3"/>
        <v>187.85714285714286</v>
      </c>
      <c r="V11" s="66">
        <v>6</v>
      </c>
      <c r="W11" s="72"/>
    </row>
    <row r="12" spans="1:23" ht="19.5" thickBot="1">
      <c r="A12" s="65">
        <v>11</v>
      </c>
      <c r="B12" s="142" t="s">
        <v>66</v>
      </c>
      <c r="C12" s="66">
        <f>квалификация!I19</f>
        <v>1152</v>
      </c>
      <c r="D12" s="67">
        <f t="shared" si="0"/>
        <v>2657</v>
      </c>
      <c r="E12" s="68">
        <f t="shared" si="1"/>
        <v>195.15384615384616</v>
      </c>
      <c r="F12" s="69">
        <v>214</v>
      </c>
      <c r="G12" s="69">
        <v>0</v>
      </c>
      <c r="H12" s="69">
        <v>226</v>
      </c>
      <c r="I12" s="69">
        <v>30</v>
      </c>
      <c r="J12" s="69">
        <v>225</v>
      </c>
      <c r="K12" s="69">
        <v>30</v>
      </c>
      <c r="L12" s="69">
        <v>207</v>
      </c>
      <c r="M12" s="73">
        <v>30</v>
      </c>
      <c r="N12" s="73">
        <v>158</v>
      </c>
      <c r="O12" s="73">
        <v>0</v>
      </c>
      <c r="P12" s="73">
        <v>157</v>
      </c>
      <c r="Q12" s="73">
        <v>0</v>
      </c>
      <c r="R12" s="73">
        <v>198</v>
      </c>
      <c r="S12" s="69">
        <v>30</v>
      </c>
      <c r="T12" s="67">
        <f t="shared" si="2"/>
        <v>120</v>
      </c>
      <c r="U12" s="68">
        <f t="shared" si="3"/>
        <v>197.85714285714286</v>
      </c>
      <c r="V12" s="66">
        <v>7</v>
      </c>
      <c r="W12" s="72"/>
    </row>
    <row r="13" spans="1:23" ht="19.5" thickBot="1">
      <c r="A13" s="65">
        <v>9</v>
      </c>
      <c r="B13" s="142" t="s">
        <v>60</v>
      </c>
      <c r="C13" s="66">
        <f>квалификация!I17</f>
        <v>1154</v>
      </c>
      <c r="D13" s="67">
        <f t="shared" si="0"/>
        <v>2637</v>
      </c>
      <c r="E13" s="68">
        <f t="shared" si="1"/>
        <v>195.92307692307693</v>
      </c>
      <c r="F13" s="69">
        <v>229</v>
      </c>
      <c r="G13" s="70">
        <v>30</v>
      </c>
      <c r="H13" s="69">
        <v>148</v>
      </c>
      <c r="I13" s="69">
        <v>0</v>
      </c>
      <c r="J13" s="69">
        <v>168</v>
      </c>
      <c r="K13" s="69">
        <v>0</v>
      </c>
      <c r="L13" s="74">
        <v>211</v>
      </c>
      <c r="M13" s="69">
        <v>30</v>
      </c>
      <c r="N13" s="69">
        <v>211</v>
      </c>
      <c r="O13" s="69">
        <v>0</v>
      </c>
      <c r="P13" s="69">
        <v>234</v>
      </c>
      <c r="Q13" s="69">
        <v>30</v>
      </c>
      <c r="R13" s="69">
        <v>192</v>
      </c>
      <c r="S13" s="75">
        <v>0</v>
      </c>
      <c r="T13" s="67">
        <f t="shared" si="2"/>
        <v>90</v>
      </c>
      <c r="U13" s="68">
        <f t="shared" si="3"/>
        <v>199</v>
      </c>
      <c r="V13" s="66">
        <v>8</v>
      </c>
      <c r="W13" s="72"/>
    </row>
    <row r="14" spans="1:23" ht="19.5" thickBot="1">
      <c r="A14" s="65">
        <v>10</v>
      </c>
      <c r="B14" s="139" t="s">
        <v>37</v>
      </c>
      <c r="C14" s="66">
        <f>квалификация!I18</f>
        <v>1152</v>
      </c>
      <c r="D14" s="67">
        <f t="shared" si="0"/>
        <v>2578</v>
      </c>
      <c r="E14" s="68">
        <f t="shared" si="1"/>
        <v>186.76923076923077</v>
      </c>
      <c r="F14" s="69">
        <v>178</v>
      </c>
      <c r="G14" s="69">
        <v>30</v>
      </c>
      <c r="H14" s="69">
        <v>161</v>
      </c>
      <c r="I14" s="69">
        <v>30</v>
      </c>
      <c r="J14" s="69">
        <v>147</v>
      </c>
      <c r="K14" s="69">
        <v>0</v>
      </c>
      <c r="L14" s="69">
        <v>181</v>
      </c>
      <c r="M14" s="76">
        <v>30</v>
      </c>
      <c r="N14" s="76">
        <v>227</v>
      </c>
      <c r="O14" s="76">
        <v>30</v>
      </c>
      <c r="P14" s="148">
        <v>189</v>
      </c>
      <c r="Q14" s="76">
        <v>0</v>
      </c>
      <c r="R14" s="76">
        <v>193</v>
      </c>
      <c r="S14" s="69">
        <v>30</v>
      </c>
      <c r="T14" s="67">
        <f t="shared" si="2"/>
        <v>150</v>
      </c>
      <c r="U14" s="68">
        <f t="shared" si="3"/>
        <v>182.28571428571428</v>
      </c>
      <c r="V14" s="66">
        <v>9</v>
      </c>
      <c r="W14" s="72"/>
    </row>
    <row r="15" spans="1:23" s="77" customFormat="1" ht="19.5" thickBot="1">
      <c r="A15" s="65">
        <v>13</v>
      </c>
      <c r="B15" s="139" t="s">
        <v>39</v>
      </c>
      <c r="C15" s="66">
        <f>квалификация!I21</f>
        <v>1134</v>
      </c>
      <c r="D15" s="67">
        <f t="shared" si="0"/>
        <v>2576</v>
      </c>
      <c r="E15" s="68">
        <f t="shared" si="1"/>
        <v>191.23076923076923</v>
      </c>
      <c r="F15" s="69">
        <v>147</v>
      </c>
      <c r="G15" s="69">
        <v>0</v>
      </c>
      <c r="H15" s="69">
        <v>224</v>
      </c>
      <c r="I15" s="69">
        <v>0</v>
      </c>
      <c r="J15" s="69">
        <v>150</v>
      </c>
      <c r="K15" s="69">
        <v>0</v>
      </c>
      <c r="L15" s="69">
        <v>194</v>
      </c>
      <c r="M15" s="69">
        <v>30</v>
      </c>
      <c r="N15" s="69">
        <v>219</v>
      </c>
      <c r="O15" s="69">
        <v>30</v>
      </c>
      <c r="P15" s="69">
        <v>241</v>
      </c>
      <c r="Q15" s="69">
        <v>30</v>
      </c>
      <c r="R15" s="69">
        <v>177</v>
      </c>
      <c r="S15" s="69">
        <v>0</v>
      </c>
      <c r="T15" s="67">
        <f t="shared" si="2"/>
        <v>90</v>
      </c>
      <c r="U15" s="68">
        <f t="shared" si="3"/>
        <v>193.14285714285714</v>
      </c>
      <c r="V15" s="66">
        <v>10</v>
      </c>
      <c r="W15" s="56"/>
    </row>
    <row r="16" spans="1:23" s="77" customFormat="1" ht="19.5" thickBot="1">
      <c r="A16" s="65">
        <v>15</v>
      </c>
      <c r="B16" s="139" t="s">
        <v>47</v>
      </c>
      <c r="C16" s="66">
        <f>квалификация!I23</f>
        <v>1127</v>
      </c>
      <c r="D16" s="67">
        <f t="shared" si="0"/>
        <v>2567</v>
      </c>
      <c r="E16" s="68">
        <f t="shared" si="1"/>
        <v>188.23076923076923</v>
      </c>
      <c r="F16" s="69">
        <v>181</v>
      </c>
      <c r="G16" s="69">
        <v>30</v>
      </c>
      <c r="H16" s="69">
        <v>157</v>
      </c>
      <c r="I16" s="69">
        <v>0</v>
      </c>
      <c r="J16" s="69">
        <v>232</v>
      </c>
      <c r="K16" s="69">
        <v>30</v>
      </c>
      <c r="L16" s="69">
        <v>177</v>
      </c>
      <c r="M16" s="69">
        <v>0</v>
      </c>
      <c r="N16" s="69">
        <v>189</v>
      </c>
      <c r="O16" s="69">
        <v>30</v>
      </c>
      <c r="P16" s="69">
        <v>202</v>
      </c>
      <c r="Q16" s="69">
        <v>0</v>
      </c>
      <c r="R16" s="69">
        <v>182</v>
      </c>
      <c r="S16" s="69">
        <v>30</v>
      </c>
      <c r="T16" s="67">
        <f t="shared" si="2"/>
        <v>120</v>
      </c>
      <c r="U16" s="68">
        <f t="shared" si="3"/>
        <v>188.57142857142858</v>
      </c>
      <c r="V16" s="66">
        <v>11</v>
      </c>
      <c r="W16" s="56"/>
    </row>
    <row r="17" spans="1:23" ht="19.5" thickBot="1">
      <c r="A17" s="65">
        <v>5</v>
      </c>
      <c r="B17" s="140" t="s">
        <v>57</v>
      </c>
      <c r="C17" s="66">
        <f>квалификация!I13</f>
        <v>1225</v>
      </c>
      <c r="D17" s="67">
        <f t="shared" si="0"/>
        <v>2519</v>
      </c>
      <c r="E17" s="68">
        <f t="shared" si="1"/>
        <v>186.84615384615384</v>
      </c>
      <c r="F17" s="69">
        <v>163</v>
      </c>
      <c r="G17" s="69">
        <v>0</v>
      </c>
      <c r="H17" s="69">
        <v>191</v>
      </c>
      <c r="I17" s="69">
        <v>30</v>
      </c>
      <c r="J17" s="69">
        <v>180</v>
      </c>
      <c r="K17" s="69">
        <v>30</v>
      </c>
      <c r="L17" s="69">
        <v>148</v>
      </c>
      <c r="M17" s="69">
        <v>0</v>
      </c>
      <c r="N17" s="69">
        <v>218</v>
      </c>
      <c r="O17" s="69">
        <v>30</v>
      </c>
      <c r="P17" s="69">
        <v>157</v>
      </c>
      <c r="Q17" s="69">
        <v>0</v>
      </c>
      <c r="R17" s="69">
        <v>147</v>
      </c>
      <c r="S17" s="69">
        <v>0</v>
      </c>
      <c r="T17" s="67">
        <f t="shared" si="2"/>
        <v>90</v>
      </c>
      <c r="U17" s="68">
        <f t="shared" si="3"/>
        <v>172</v>
      </c>
      <c r="V17" s="66">
        <v>12</v>
      </c>
      <c r="W17" s="72"/>
    </row>
    <row r="18" spans="1:23" ht="19.5" thickBot="1">
      <c r="A18" s="65">
        <v>12</v>
      </c>
      <c r="B18" s="139" t="s">
        <v>45</v>
      </c>
      <c r="C18" s="66">
        <f>квалификация!I20</f>
        <v>1150</v>
      </c>
      <c r="D18" s="67">
        <f t="shared" si="0"/>
        <v>2518</v>
      </c>
      <c r="E18" s="68">
        <f t="shared" si="1"/>
        <v>184.46153846153845</v>
      </c>
      <c r="F18" s="69">
        <v>193</v>
      </c>
      <c r="G18" s="69">
        <v>30</v>
      </c>
      <c r="H18" s="69">
        <v>202</v>
      </c>
      <c r="I18" s="69">
        <v>30</v>
      </c>
      <c r="J18" s="69">
        <v>149</v>
      </c>
      <c r="K18" s="69">
        <v>0</v>
      </c>
      <c r="L18" s="69">
        <v>150</v>
      </c>
      <c r="M18" s="69">
        <v>0</v>
      </c>
      <c r="N18" s="69">
        <v>184</v>
      </c>
      <c r="O18" s="69">
        <v>30</v>
      </c>
      <c r="P18" s="69">
        <v>200</v>
      </c>
      <c r="Q18" s="69">
        <v>30</v>
      </c>
      <c r="R18" s="69">
        <v>170</v>
      </c>
      <c r="S18" s="69">
        <v>0</v>
      </c>
      <c r="T18" s="67">
        <f t="shared" si="2"/>
        <v>120</v>
      </c>
      <c r="U18" s="68">
        <f t="shared" si="3"/>
        <v>178.28571428571428</v>
      </c>
      <c r="V18" s="66">
        <v>13</v>
      </c>
      <c r="W18" s="72"/>
    </row>
    <row r="19" spans="1:23" ht="19.5" thickBot="1">
      <c r="A19" s="65">
        <v>14</v>
      </c>
      <c r="B19" s="139" t="s">
        <v>69</v>
      </c>
      <c r="C19" s="66">
        <f>квалификация!I22</f>
        <v>1130</v>
      </c>
      <c r="D19" s="67">
        <f t="shared" si="0"/>
        <v>2456</v>
      </c>
      <c r="E19" s="68">
        <f t="shared" si="1"/>
        <v>182</v>
      </c>
      <c r="F19" s="69">
        <v>200</v>
      </c>
      <c r="G19" s="69">
        <v>30</v>
      </c>
      <c r="H19" s="69">
        <v>165</v>
      </c>
      <c r="I19" s="69">
        <v>0</v>
      </c>
      <c r="J19" s="69">
        <v>171</v>
      </c>
      <c r="K19" s="69">
        <v>0</v>
      </c>
      <c r="L19" s="69">
        <v>173</v>
      </c>
      <c r="M19" s="69">
        <v>0</v>
      </c>
      <c r="N19" s="69">
        <v>179</v>
      </c>
      <c r="O19" s="69">
        <v>0</v>
      </c>
      <c r="P19" s="69">
        <v>170</v>
      </c>
      <c r="Q19" s="69">
        <v>30</v>
      </c>
      <c r="R19" s="69">
        <v>178</v>
      </c>
      <c r="S19" s="69">
        <v>30</v>
      </c>
      <c r="T19" s="67">
        <f t="shared" si="2"/>
        <v>90</v>
      </c>
      <c r="U19" s="68">
        <f t="shared" si="3"/>
        <v>176.57142857142858</v>
      </c>
      <c r="V19" s="66">
        <v>14</v>
      </c>
      <c r="W19" s="72"/>
    </row>
    <row r="20" spans="1:23" ht="19.5" thickBot="1">
      <c r="A20" s="65">
        <v>8</v>
      </c>
      <c r="B20" s="139" t="s">
        <v>46</v>
      </c>
      <c r="C20" s="66">
        <f>квалификация!I16</f>
        <v>1172</v>
      </c>
      <c r="D20" s="67">
        <f t="shared" si="0"/>
        <v>2356</v>
      </c>
      <c r="E20" s="68">
        <f t="shared" si="1"/>
        <v>178.92307692307693</v>
      </c>
      <c r="F20" s="69">
        <v>132</v>
      </c>
      <c r="G20" s="69">
        <v>0</v>
      </c>
      <c r="H20" s="69">
        <v>164</v>
      </c>
      <c r="I20" s="69">
        <v>0</v>
      </c>
      <c r="J20" s="69">
        <v>171</v>
      </c>
      <c r="K20" s="69">
        <v>0</v>
      </c>
      <c r="L20" s="69">
        <v>149</v>
      </c>
      <c r="M20" s="69">
        <v>0</v>
      </c>
      <c r="N20" s="69">
        <v>178</v>
      </c>
      <c r="O20" s="69">
        <v>0</v>
      </c>
      <c r="P20" s="69">
        <v>188</v>
      </c>
      <c r="Q20" s="69">
        <v>30</v>
      </c>
      <c r="R20" s="69">
        <v>172</v>
      </c>
      <c r="S20" s="69">
        <v>0</v>
      </c>
      <c r="T20" s="67">
        <f t="shared" si="2"/>
        <v>30</v>
      </c>
      <c r="U20" s="68">
        <f t="shared" si="3"/>
        <v>164.85714285714286</v>
      </c>
      <c r="V20" s="66">
        <v>15</v>
      </c>
      <c r="W20" s="72"/>
    </row>
    <row r="21" spans="1:22" ht="19.5" thickBot="1">
      <c r="A21" s="65">
        <v>16</v>
      </c>
      <c r="B21" s="143" t="s">
        <v>59</v>
      </c>
      <c r="C21" s="66">
        <f>квалификация!I24</f>
        <v>1111</v>
      </c>
      <c r="D21" s="67">
        <f t="shared" si="0"/>
        <v>2329</v>
      </c>
      <c r="E21" s="68">
        <f t="shared" si="1"/>
        <v>176.84615384615384</v>
      </c>
      <c r="F21" s="73">
        <v>163</v>
      </c>
      <c r="G21" s="73">
        <v>30</v>
      </c>
      <c r="H21" s="73">
        <v>182</v>
      </c>
      <c r="I21" s="73">
        <v>0</v>
      </c>
      <c r="J21" s="73">
        <v>175</v>
      </c>
      <c r="K21" s="73">
        <v>0</v>
      </c>
      <c r="L21" s="73">
        <v>209</v>
      </c>
      <c r="M21" s="73">
        <v>0</v>
      </c>
      <c r="N21" s="73">
        <v>160</v>
      </c>
      <c r="O21" s="73">
        <v>0</v>
      </c>
      <c r="P21" s="73">
        <v>153</v>
      </c>
      <c r="Q21" s="73">
        <v>0</v>
      </c>
      <c r="R21" s="73">
        <v>146</v>
      </c>
      <c r="S21" s="73">
        <v>0</v>
      </c>
      <c r="T21" s="67">
        <f t="shared" si="2"/>
        <v>30</v>
      </c>
      <c r="U21" s="68">
        <f t="shared" si="3"/>
        <v>169.71428571428572</v>
      </c>
      <c r="V21" s="66">
        <v>16</v>
      </c>
    </row>
    <row r="22" spans="1:22" ht="16.5" thickBot="1">
      <c r="A22" s="149" t="s">
        <v>23</v>
      </c>
      <c r="B22" s="150"/>
      <c r="C22" s="151"/>
      <c r="D22" s="151"/>
      <c r="E22" s="151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1"/>
      <c r="U22" s="151"/>
      <c r="V22" s="66"/>
    </row>
    <row r="23" spans="1:22" ht="15.75" thickBot="1">
      <c r="A23" s="156" t="s">
        <v>24</v>
      </c>
      <c r="B23" s="156"/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</row>
    <row r="24" spans="1:22" ht="19.5" thickBot="1">
      <c r="A24" s="79">
        <v>1</v>
      </c>
      <c r="B24" s="144" t="s">
        <v>41</v>
      </c>
      <c r="C24" s="66">
        <f>квалификация!I44</f>
        <v>1088</v>
      </c>
      <c r="D24" s="67">
        <f aca="true" t="shared" si="4" ref="D24:D29">SUM(C24,F24:S24)</f>
        <v>2124</v>
      </c>
      <c r="E24" s="68">
        <f aca="true" t="shared" si="5" ref="E24:E29">SUM(C24,F24,H24,J24,L24,N24,P24,R24)/(13-COUNTBLANK(F24:S24)/2)</f>
        <v>182.1818181818182</v>
      </c>
      <c r="F24" s="69">
        <v>192</v>
      </c>
      <c r="G24" s="69">
        <v>30</v>
      </c>
      <c r="H24" s="69">
        <v>174</v>
      </c>
      <c r="I24" s="69">
        <v>0</v>
      </c>
      <c r="J24" s="69">
        <v>191</v>
      </c>
      <c r="K24" s="69">
        <v>30</v>
      </c>
      <c r="L24" s="69">
        <v>190</v>
      </c>
      <c r="M24" s="69">
        <v>30</v>
      </c>
      <c r="N24" s="69">
        <v>169</v>
      </c>
      <c r="O24" s="69">
        <v>30</v>
      </c>
      <c r="P24" s="80"/>
      <c r="Q24" s="80"/>
      <c r="R24" s="80"/>
      <c r="S24" s="80"/>
      <c r="T24" s="67">
        <f aca="true" t="shared" si="6" ref="T24:T29">SUM(G24,I24,K24,M24,O24)</f>
        <v>120</v>
      </c>
      <c r="U24" s="68">
        <f aca="true" t="shared" si="7" ref="U24:U29">IF(F24&lt;&gt;"",AVERAGE(F24,H24,J24,L24,R24),"")</f>
        <v>186.75</v>
      </c>
      <c r="V24" s="66">
        <v>1</v>
      </c>
    </row>
    <row r="25" spans="1:22" ht="19.5" thickBot="1">
      <c r="A25" s="79">
        <v>4</v>
      </c>
      <c r="B25" s="145" t="s">
        <v>67</v>
      </c>
      <c r="C25" s="66">
        <f>квалификация!I47</f>
        <v>976</v>
      </c>
      <c r="D25" s="67">
        <f t="shared" si="4"/>
        <v>2073</v>
      </c>
      <c r="E25" s="68">
        <f t="shared" si="5"/>
        <v>177.54545454545453</v>
      </c>
      <c r="F25" s="69">
        <v>186</v>
      </c>
      <c r="G25" s="69">
        <v>30</v>
      </c>
      <c r="H25" s="69">
        <v>178</v>
      </c>
      <c r="I25" s="69">
        <v>30</v>
      </c>
      <c r="J25" s="69">
        <v>170</v>
      </c>
      <c r="K25" s="69">
        <v>0</v>
      </c>
      <c r="L25" s="69">
        <v>219</v>
      </c>
      <c r="M25" s="69">
        <v>30</v>
      </c>
      <c r="N25" s="69">
        <v>224</v>
      </c>
      <c r="O25" s="69">
        <v>30</v>
      </c>
      <c r="P25" s="80"/>
      <c r="Q25" s="80"/>
      <c r="R25" s="80"/>
      <c r="S25" s="80"/>
      <c r="T25" s="67">
        <f t="shared" si="6"/>
        <v>120</v>
      </c>
      <c r="U25" s="68">
        <f t="shared" si="7"/>
        <v>188.25</v>
      </c>
      <c r="V25" s="66">
        <v>2</v>
      </c>
    </row>
    <row r="26" spans="1:22" ht="19.5" thickBot="1">
      <c r="A26" s="79">
        <v>3</v>
      </c>
      <c r="B26" s="144" t="s">
        <v>38</v>
      </c>
      <c r="C26" s="66">
        <f>квалификация!I46</f>
        <v>990</v>
      </c>
      <c r="D26" s="67">
        <f t="shared" si="4"/>
        <v>1964</v>
      </c>
      <c r="E26" s="68">
        <f t="shared" si="5"/>
        <v>173.0909090909091</v>
      </c>
      <c r="F26" s="69">
        <v>162</v>
      </c>
      <c r="G26" s="70">
        <v>0</v>
      </c>
      <c r="H26" s="69">
        <v>150</v>
      </c>
      <c r="I26" s="69">
        <v>0</v>
      </c>
      <c r="J26" s="69">
        <v>212</v>
      </c>
      <c r="K26" s="69">
        <v>30</v>
      </c>
      <c r="L26" s="69">
        <v>168</v>
      </c>
      <c r="M26" s="71">
        <v>0</v>
      </c>
      <c r="N26" s="71">
        <v>222</v>
      </c>
      <c r="O26" s="71">
        <v>30</v>
      </c>
      <c r="P26" s="81"/>
      <c r="Q26" s="81"/>
      <c r="R26" s="80"/>
      <c r="S26" s="80"/>
      <c r="T26" s="67">
        <f t="shared" si="6"/>
        <v>60</v>
      </c>
      <c r="U26" s="68">
        <f t="shared" si="7"/>
        <v>173</v>
      </c>
      <c r="V26" s="66">
        <v>3</v>
      </c>
    </row>
    <row r="27" spans="1:22" ht="19.5" thickBot="1">
      <c r="A27" s="79">
        <v>2</v>
      </c>
      <c r="B27" s="145" t="s">
        <v>61</v>
      </c>
      <c r="C27" s="66">
        <f>квалификация!I45</f>
        <v>997</v>
      </c>
      <c r="D27" s="67">
        <f t="shared" si="4"/>
        <v>1877</v>
      </c>
      <c r="E27" s="68">
        <f t="shared" si="5"/>
        <v>165.1818181818182</v>
      </c>
      <c r="F27" s="69">
        <v>177</v>
      </c>
      <c r="G27" s="69">
        <v>30</v>
      </c>
      <c r="H27" s="69">
        <v>144</v>
      </c>
      <c r="I27" s="69">
        <v>0</v>
      </c>
      <c r="J27" s="69">
        <v>164</v>
      </c>
      <c r="K27" s="69">
        <v>0</v>
      </c>
      <c r="L27" s="69">
        <v>169</v>
      </c>
      <c r="M27" s="69">
        <v>30</v>
      </c>
      <c r="N27" s="69">
        <v>166</v>
      </c>
      <c r="O27" s="69">
        <v>0</v>
      </c>
      <c r="P27" s="80"/>
      <c r="Q27" s="80"/>
      <c r="R27" s="80"/>
      <c r="S27" s="80"/>
      <c r="T27" s="67">
        <f t="shared" si="6"/>
        <v>60</v>
      </c>
      <c r="U27" s="68">
        <f t="shared" si="7"/>
        <v>163.5</v>
      </c>
      <c r="V27" s="66">
        <v>4</v>
      </c>
    </row>
    <row r="28" spans="1:39" ht="19.5" thickBot="1">
      <c r="A28" s="79">
        <v>5</v>
      </c>
      <c r="B28" s="146" t="s">
        <v>34</v>
      </c>
      <c r="C28" s="66">
        <f>квалификация!I48</f>
        <v>975</v>
      </c>
      <c r="D28" s="67">
        <f t="shared" si="4"/>
        <v>1855</v>
      </c>
      <c r="E28" s="68">
        <f t="shared" si="5"/>
        <v>165.9090909090909</v>
      </c>
      <c r="F28" s="69">
        <v>130</v>
      </c>
      <c r="G28" s="69">
        <v>0</v>
      </c>
      <c r="H28" s="69">
        <v>190</v>
      </c>
      <c r="I28" s="69">
        <v>30</v>
      </c>
      <c r="J28" s="69">
        <v>178</v>
      </c>
      <c r="K28" s="69">
        <v>0</v>
      </c>
      <c r="L28" s="69">
        <v>158</v>
      </c>
      <c r="M28" s="69">
        <v>0</v>
      </c>
      <c r="N28" s="69">
        <v>194</v>
      </c>
      <c r="O28" s="69">
        <v>0</v>
      </c>
      <c r="P28" s="80"/>
      <c r="Q28" s="80"/>
      <c r="R28" s="80"/>
      <c r="S28" s="80"/>
      <c r="T28" s="67">
        <f t="shared" si="6"/>
        <v>30</v>
      </c>
      <c r="U28" s="68">
        <f t="shared" si="7"/>
        <v>164</v>
      </c>
      <c r="V28" s="66">
        <v>5</v>
      </c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3"/>
      <c r="AL28" s="83"/>
      <c r="AM28" s="83"/>
    </row>
    <row r="29" spans="1:22" ht="19.5" thickBot="1">
      <c r="A29" s="79">
        <v>6</v>
      </c>
      <c r="B29" s="147" t="s">
        <v>54</v>
      </c>
      <c r="C29" s="66">
        <f>квалификация!I49</f>
        <v>928</v>
      </c>
      <c r="D29" s="67">
        <f t="shared" si="4"/>
        <v>1803</v>
      </c>
      <c r="E29" s="68">
        <f t="shared" si="5"/>
        <v>158.45454545454547</v>
      </c>
      <c r="F29" s="69">
        <v>148</v>
      </c>
      <c r="G29" s="69">
        <v>0</v>
      </c>
      <c r="H29" s="69">
        <v>184</v>
      </c>
      <c r="I29" s="69">
        <v>30</v>
      </c>
      <c r="J29" s="69">
        <v>182</v>
      </c>
      <c r="K29" s="69">
        <v>30</v>
      </c>
      <c r="L29" s="69">
        <v>150</v>
      </c>
      <c r="M29" s="69">
        <v>0</v>
      </c>
      <c r="N29" s="69">
        <v>151</v>
      </c>
      <c r="O29" s="69">
        <v>0</v>
      </c>
      <c r="P29" s="80"/>
      <c r="Q29" s="80"/>
      <c r="R29" s="80"/>
      <c r="S29" s="80"/>
      <c r="T29" s="67">
        <f t="shared" si="6"/>
        <v>60</v>
      </c>
      <c r="U29" s="68">
        <f t="shared" si="7"/>
        <v>166</v>
      </c>
      <c r="V29" s="66">
        <v>6</v>
      </c>
    </row>
    <row r="31" spans="1:5" ht="12.75">
      <c r="A31" s="84"/>
      <c r="E31" t="s">
        <v>25</v>
      </c>
    </row>
    <row r="32" ht="12.75">
      <c r="A32" s="84"/>
    </row>
    <row r="33" ht="12.75">
      <c r="A33" s="84"/>
    </row>
    <row r="34" ht="12.75">
      <c r="A34" s="84"/>
    </row>
    <row r="35" ht="12.75">
      <c r="A35" s="84"/>
    </row>
    <row r="36" ht="12.75">
      <c r="A36" s="84"/>
    </row>
    <row r="37" ht="12.75">
      <c r="A37" s="84"/>
    </row>
    <row r="38" ht="12.75">
      <c r="A38" s="84"/>
    </row>
    <row r="39" ht="12.75">
      <c r="A39" s="84"/>
    </row>
    <row r="40" ht="12.75">
      <c r="A40" s="84"/>
    </row>
    <row r="41" ht="12.75">
      <c r="A41" s="84"/>
    </row>
    <row r="42" ht="12.75">
      <c r="A42" s="84"/>
    </row>
  </sheetData>
  <sheetProtection selectLockedCells="1" selectUnlockedCells="1"/>
  <mergeCells count="10">
    <mergeCell ref="A23:V23"/>
    <mergeCell ref="E4:E5"/>
    <mergeCell ref="F4:S4"/>
    <mergeCell ref="T4:T5"/>
    <mergeCell ref="U4:U5"/>
    <mergeCell ref="A4:A5"/>
    <mergeCell ref="B4:B5"/>
    <mergeCell ref="C4:C5"/>
    <mergeCell ref="D4:D5"/>
    <mergeCell ref="V4:V5"/>
  </mergeCells>
  <conditionalFormatting sqref="B24:B27 A7:B22 A24:A29">
    <cfRule type="expression" priority="1" dxfId="0" stopIfTrue="1">
      <formula>(B7&gt;0)</formula>
    </cfRule>
  </conditionalFormatting>
  <printOptions/>
  <pageMargins left="0.7" right="0.7" top="0.75" bottom="0.75" header="0.3" footer="0.3"/>
  <pageSetup horizontalDpi="300" verticalDpi="300" orientation="landscape" paperSize="9" scale="105" r:id="rId4"/>
  <drawing r:id="rId3"/>
  <legacyDrawing r:id="rId2"/>
  <oleObjects>
    <oleObject progId="Рисунок Microsoft Word" shapeId="49673828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rgb="FF00B050"/>
  </sheetPr>
  <dimension ref="B1:L32"/>
  <sheetViews>
    <sheetView tabSelected="1" zoomScale="70" zoomScaleNormal="70" zoomScalePageLayoutView="0" workbookViewId="0" topLeftCell="A2">
      <selection activeCell="P34" sqref="P34"/>
    </sheetView>
  </sheetViews>
  <sheetFormatPr defaultColWidth="9.140625" defaultRowHeight="12.75"/>
  <cols>
    <col min="1" max="1" width="6.00390625" style="0" customWidth="1"/>
    <col min="2" max="2" width="3.57421875" style="0" customWidth="1"/>
    <col min="3" max="3" width="21.8515625" style="0" customWidth="1"/>
    <col min="4" max="4" width="6.28125" style="0" customWidth="1"/>
    <col min="5" max="5" width="5.8515625" style="0" customWidth="1"/>
    <col min="6" max="6" width="22.8515625" style="0" customWidth="1"/>
    <col min="7" max="7" width="5.8515625" style="0" customWidth="1"/>
    <col min="8" max="8" width="6.140625" style="0" customWidth="1"/>
    <col min="9" max="9" width="20.8515625" style="0" customWidth="1"/>
    <col min="10" max="10" width="6.140625" style="0" customWidth="1"/>
    <col min="11" max="11" width="5.7109375" style="0" customWidth="1"/>
    <col min="12" max="12" width="19.57421875" style="0" customWidth="1"/>
  </cols>
  <sheetData>
    <row r="1" spans="10:11" ht="23.25">
      <c r="J1" s="1"/>
      <c r="K1" s="2" t="s">
        <v>0</v>
      </c>
    </row>
    <row r="2" spans="2:11" ht="20.25">
      <c r="B2" s="85"/>
      <c r="C2" s="85"/>
      <c r="D2" s="85"/>
      <c r="E2" s="85" t="s">
        <v>25</v>
      </c>
      <c r="F2" s="86" t="s">
        <v>26</v>
      </c>
      <c r="K2" s="2" t="s">
        <v>1</v>
      </c>
    </row>
    <row r="3" ht="14.25" customHeight="1">
      <c r="K3" s="2" t="s">
        <v>2</v>
      </c>
    </row>
    <row r="4" spans="2:6" ht="18">
      <c r="B4" s="87"/>
      <c r="C4" s="88"/>
      <c r="D4" s="88"/>
      <c r="E4" s="88"/>
      <c r="F4" s="87"/>
    </row>
    <row r="5" spans="2:7" ht="18">
      <c r="B5" s="87"/>
      <c r="C5" s="89"/>
      <c r="D5" s="90"/>
      <c r="E5" s="90"/>
      <c r="F5" s="91"/>
      <c r="G5" s="91"/>
    </row>
    <row r="6" spans="2:7" ht="18">
      <c r="B6" s="92">
        <v>4</v>
      </c>
      <c r="C6" s="93" t="s">
        <v>29</v>
      </c>
      <c r="D6" s="94">
        <v>188</v>
      </c>
      <c r="E6" s="90"/>
      <c r="F6" s="95"/>
      <c r="G6" s="95"/>
    </row>
    <row r="7" spans="2:8" ht="18">
      <c r="B7" s="88"/>
      <c r="C7" s="96"/>
      <c r="D7" s="97"/>
      <c r="E7" s="98"/>
      <c r="F7" s="99"/>
      <c r="G7" s="90"/>
      <c r="H7" s="100"/>
    </row>
    <row r="8" spans="2:8" ht="18">
      <c r="B8" s="88"/>
      <c r="C8" s="100"/>
      <c r="D8" s="101"/>
      <c r="E8" s="90"/>
      <c r="F8" s="93" t="s">
        <v>74</v>
      </c>
      <c r="G8" s="94">
        <v>225</v>
      </c>
      <c r="H8" s="100"/>
    </row>
    <row r="9" spans="2:10" ht="18">
      <c r="B9" s="88"/>
      <c r="C9" s="100"/>
      <c r="D9" s="101"/>
      <c r="E9" s="90"/>
      <c r="F9" s="102"/>
      <c r="G9" s="97"/>
      <c r="H9" s="103"/>
      <c r="I9" s="89"/>
      <c r="J9" s="72"/>
    </row>
    <row r="10" spans="2:12" ht="18">
      <c r="B10" s="88"/>
      <c r="C10" s="89"/>
      <c r="D10" s="104"/>
      <c r="E10" s="91"/>
      <c r="F10" s="105"/>
      <c r="G10" s="91"/>
      <c r="H10" s="100"/>
      <c r="I10" s="93" t="s">
        <v>74</v>
      </c>
      <c r="J10" s="106">
        <v>157</v>
      </c>
      <c r="K10" s="72"/>
      <c r="L10" s="72"/>
    </row>
    <row r="11" spans="2:12" ht="18">
      <c r="B11" s="92">
        <v>3</v>
      </c>
      <c r="C11" s="93" t="str">
        <f>'раунд робин'!B9</f>
        <v>Марченко П</v>
      </c>
      <c r="D11" s="91">
        <v>173</v>
      </c>
      <c r="E11" s="107">
        <v>2</v>
      </c>
      <c r="F11" s="105"/>
      <c r="G11" s="91"/>
      <c r="H11" s="100"/>
      <c r="I11" s="108"/>
      <c r="J11" s="109"/>
      <c r="K11" s="72"/>
      <c r="L11" s="72"/>
    </row>
    <row r="12" spans="2:12" ht="18">
      <c r="B12" s="88"/>
      <c r="C12" s="96"/>
      <c r="D12" s="90"/>
      <c r="E12" s="91"/>
      <c r="F12" s="110"/>
      <c r="G12" s="94"/>
      <c r="H12" s="111"/>
      <c r="I12" s="112"/>
      <c r="J12" s="109"/>
      <c r="K12" s="72"/>
      <c r="L12" s="93" t="s">
        <v>73</v>
      </c>
    </row>
    <row r="13" spans="2:12" ht="18">
      <c r="B13" s="88"/>
      <c r="C13" s="88"/>
      <c r="D13" s="113"/>
      <c r="E13" s="113"/>
      <c r="F13" s="93" t="str">
        <f>'раунд робин'!B8</f>
        <v>Топольский А</v>
      </c>
      <c r="G13" s="91">
        <v>205</v>
      </c>
      <c r="H13" s="114">
        <v>1</v>
      </c>
      <c r="I13" s="112"/>
      <c r="J13" s="109"/>
      <c r="K13" s="72"/>
      <c r="L13" s="72"/>
    </row>
    <row r="14" spans="4:12" ht="18">
      <c r="D14" s="95"/>
      <c r="E14" s="95"/>
      <c r="F14" s="115"/>
      <c r="G14" s="90"/>
      <c r="H14" s="111"/>
      <c r="I14" s="116"/>
      <c r="J14" s="109"/>
      <c r="K14" s="72"/>
      <c r="L14" s="72"/>
    </row>
    <row r="15" spans="4:12" ht="18">
      <c r="D15" s="95"/>
      <c r="E15" s="95"/>
      <c r="F15" s="95"/>
      <c r="G15" s="95"/>
      <c r="H15" s="88"/>
      <c r="I15" s="93" t="s">
        <v>73</v>
      </c>
      <c r="J15" s="109">
        <v>202</v>
      </c>
      <c r="K15" s="72"/>
      <c r="L15" s="72"/>
    </row>
    <row r="16" spans="4:12" ht="18">
      <c r="D16" s="95"/>
      <c r="E16" s="95"/>
      <c r="F16" s="95"/>
      <c r="G16" s="95"/>
      <c r="I16" s="96"/>
      <c r="J16" s="109"/>
      <c r="K16" s="72"/>
      <c r="L16" s="72"/>
    </row>
    <row r="17" spans="2:12" ht="20.25">
      <c r="B17" s="85"/>
      <c r="C17" s="85"/>
      <c r="D17" s="86"/>
      <c r="E17" s="86" t="s">
        <v>27</v>
      </c>
      <c r="F17" s="86"/>
      <c r="G17" s="95"/>
      <c r="J17" s="109"/>
      <c r="K17" s="72"/>
      <c r="L17" s="72"/>
    </row>
    <row r="18" spans="4:12" ht="15.75">
      <c r="D18" s="95"/>
      <c r="E18" s="95"/>
      <c r="F18" s="95"/>
      <c r="G18" s="95"/>
      <c r="J18" s="109"/>
      <c r="K18" s="72"/>
      <c r="L18" s="72"/>
    </row>
    <row r="19" spans="2:10" ht="18">
      <c r="B19" s="87"/>
      <c r="C19" s="88"/>
      <c r="D19" s="113"/>
      <c r="E19" s="113"/>
      <c r="F19" s="117"/>
      <c r="G19" s="95"/>
      <c r="J19" s="4"/>
    </row>
    <row r="20" spans="2:10" ht="18">
      <c r="B20" s="87"/>
      <c r="C20" s="89"/>
      <c r="D20" s="90"/>
      <c r="E20" s="90"/>
      <c r="F20" s="91"/>
      <c r="G20" s="91"/>
      <c r="J20" s="4"/>
    </row>
    <row r="21" spans="2:10" ht="18">
      <c r="B21" s="92">
        <v>4</v>
      </c>
      <c r="C21" s="93" t="str">
        <f>'раунд робин'!B27</f>
        <v>Иванова О</v>
      </c>
      <c r="D21" s="94">
        <v>184</v>
      </c>
      <c r="E21" s="90"/>
      <c r="F21" s="95"/>
      <c r="G21" s="95"/>
      <c r="H21" s="95"/>
      <c r="I21" s="95"/>
      <c r="J21" s="4"/>
    </row>
    <row r="22" spans="2:10" ht="18">
      <c r="B22" s="88"/>
      <c r="C22" s="102"/>
      <c r="D22" s="97"/>
      <c r="E22" s="98"/>
      <c r="F22" s="99"/>
      <c r="G22" s="90"/>
      <c r="H22" s="90"/>
      <c r="I22" s="95"/>
      <c r="J22" s="4"/>
    </row>
    <row r="23" spans="2:10" ht="18">
      <c r="B23" s="88"/>
      <c r="C23" s="105"/>
      <c r="D23" s="101"/>
      <c r="E23" s="90"/>
      <c r="F23" s="93" t="s">
        <v>38</v>
      </c>
      <c r="G23" s="94">
        <v>184</v>
      </c>
      <c r="H23" s="90"/>
      <c r="I23" s="95"/>
      <c r="J23" s="4"/>
    </row>
    <row r="24" spans="2:10" ht="18">
      <c r="B24" s="88"/>
      <c r="C24" s="105"/>
      <c r="D24" s="101"/>
      <c r="E24" s="90"/>
      <c r="F24" s="102"/>
      <c r="G24" s="97"/>
      <c r="H24" s="98"/>
      <c r="I24" s="99"/>
      <c r="J24" s="109"/>
    </row>
    <row r="25" spans="2:12" ht="18">
      <c r="B25" s="88"/>
      <c r="C25" s="110"/>
      <c r="D25" s="104">
        <v>216</v>
      </c>
      <c r="E25" s="91"/>
      <c r="F25" s="105"/>
      <c r="G25" s="91"/>
      <c r="H25" s="90"/>
      <c r="I25" s="93" t="s">
        <v>38</v>
      </c>
      <c r="J25" s="106">
        <v>180</v>
      </c>
      <c r="K25" s="72"/>
      <c r="L25" s="72"/>
    </row>
    <row r="26" spans="2:12" ht="18">
      <c r="B26" s="92">
        <v>3</v>
      </c>
      <c r="C26" s="93" t="str">
        <f>'раунд робин'!B26</f>
        <v>Корецкая Я</v>
      </c>
      <c r="D26" s="91"/>
      <c r="E26" s="107">
        <v>2</v>
      </c>
      <c r="F26" s="105"/>
      <c r="G26" s="91"/>
      <c r="H26" s="90"/>
      <c r="I26" s="102"/>
      <c r="J26" s="109"/>
      <c r="K26" s="72"/>
      <c r="L26" s="72"/>
    </row>
    <row r="27" spans="2:12" ht="18">
      <c r="B27" s="88"/>
      <c r="C27" s="115"/>
      <c r="D27" s="90"/>
      <c r="E27" s="91"/>
      <c r="F27" s="110"/>
      <c r="G27" s="94"/>
      <c r="H27" s="91"/>
      <c r="I27" s="105"/>
      <c r="J27" s="109"/>
      <c r="K27" s="72"/>
      <c r="L27" s="93" t="s">
        <v>28</v>
      </c>
    </row>
    <row r="28" spans="2:12" ht="18">
      <c r="B28" s="88"/>
      <c r="C28" s="113"/>
      <c r="D28" s="113"/>
      <c r="E28" s="113"/>
      <c r="F28" s="93" t="str">
        <f>'раунд робин'!B25</f>
        <v>Ульянова А</v>
      </c>
      <c r="G28" s="91">
        <v>176</v>
      </c>
      <c r="H28" s="107">
        <v>1</v>
      </c>
      <c r="I28" s="105"/>
      <c r="J28" s="109"/>
      <c r="K28" s="72"/>
      <c r="L28" s="72"/>
    </row>
    <row r="29" spans="3:12" ht="18">
      <c r="C29" s="95"/>
      <c r="D29" s="95"/>
      <c r="E29" s="95"/>
      <c r="F29" s="115"/>
      <c r="G29" s="90"/>
      <c r="H29" s="91"/>
      <c r="I29" s="110"/>
      <c r="J29" s="109"/>
      <c r="K29" s="72"/>
      <c r="L29" s="72"/>
    </row>
    <row r="30" spans="3:12" ht="18">
      <c r="C30" s="95"/>
      <c r="D30" s="95"/>
      <c r="E30" s="95"/>
      <c r="F30" s="95"/>
      <c r="G30" s="95"/>
      <c r="H30" s="113"/>
      <c r="I30" s="93" t="str">
        <f>'раунд робин'!B24</f>
        <v>Лихолай А</v>
      </c>
      <c r="J30" s="109">
        <v>203</v>
      </c>
      <c r="K30" s="72"/>
      <c r="L30" s="72"/>
    </row>
    <row r="31" spans="9:12" ht="15.75">
      <c r="I31" s="108"/>
      <c r="J31" s="109"/>
      <c r="K31" s="72"/>
      <c r="L31" s="72"/>
    </row>
    <row r="32" spans="7:9" ht="12.75">
      <c r="G32" s="72"/>
      <c r="H32" s="72"/>
      <c r="I32" s="72"/>
    </row>
  </sheetData>
  <sheetProtection selectLockedCells="1" selectUnlockedCells="1"/>
  <conditionalFormatting sqref="F8">
    <cfRule type="expression" priority="1" dxfId="0" stopIfTrue="1">
      <formula>(G11&gt;0)</formula>
    </cfRule>
  </conditionalFormatting>
  <conditionalFormatting sqref="C6 C11 C21 C26 F13 L27 I15 I25 F23">
    <cfRule type="expression" priority="2" dxfId="0" stopIfTrue="1">
      <formula>(C65535&gt;0)</formula>
    </cfRule>
  </conditionalFormatting>
  <conditionalFormatting sqref="I30">
    <cfRule type="expression" priority="3" dxfId="0" stopIfTrue="1">
      <formula>(I24&gt;0)</formula>
    </cfRule>
  </conditionalFormatting>
  <conditionalFormatting sqref="I10 L12">
    <cfRule type="expression" priority="4" dxfId="0" stopIfTrue="1">
      <formula>(I65534&gt;0)</formula>
    </cfRule>
  </conditionalFormatting>
  <printOptions/>
  <pageMargins left="0.7479166666666667" right="0.7479166666666667" top="0.3659722222222222" bottom="0.5298611111111111" header="0.5118055555555555" footer="0.5118055555555555"/>
  <pageSetup horizontalDpi="300" verticalDpi="300" orientation="landscape" paperSize="9" scale="90" r:id="rId4"/>
  <drawing r:id="rId3"/>
  <legacyDrawing r:id="rId2"/>
  <oleObjects>
    <oleObject progId="Рисунок Microsoft Word" shapeId="5043829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Home</cp:lastModifiedBy>
  <cp:lastPrinted>2012-11-19T05:21:13Z</cp:lastPrinted>
  <dcterms:created xsi:type="dcterms:W3CDTF">2012-11-22T19:20:04Z</dcterms:created>
  <dcterms:modified xsi:type="dcterms:W3CDTF">2012-11-22T19:20:08Z</dcterms:modified>
  <cp:category/>
  <cp:version/>
  <cp:contentType/>
  <cp:contentStatus/>
</cp:coreProperties>
</file>